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CE30" i="1" l="1"/>
  <c r="CD30" i="1"/>
  <c r="CB30" i="1"/>
  <c r="CC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CE29" i="1"/>
  <c r="CD29" i="1"/>
  <c r="CB29" i="1"/>
  <c r="CC29" i="1" s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W29" i="1"/>
  <c r="V29" i="1"/>
  <c r="U29" i="1" s="1"/>
  <c r="N29" i="1"/>
  <c r="CE28" i="1"/>
  <c r="CD28" i="1"/>
  <c r="CB28" i="1"/>
  <c r="CC28" i="1" s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W28" i="1"/>
  <c r="V28" i="1"/>
  <c r="N28" i="1"/>
  <c r="CE27" i="1"/>
  <c r="CD27" i="1"/>
  <c r="CB27" i="1"/>
  <c r="CC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V27" i="1"/>
  <c r="U27" i="1" s="1"/>
  <c r="N27" i="1"/>
  <c r="CE26" i="1"/>
  <c r="CD26" i="1"/>
  <c r="CB26" i="1"/>
  <c r="CC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W26" i="1"/>
  <c r="V26" i="1"/>
  <c r="U26" i="1" s="1"/>
  <c r="N26" i="1"/>
  <c r="CE25" i="1"/>
  <c r="CD25" i="1"/>
  <c r="CB25" i="1"/>
  <c r="CC25" i="1" s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 s="1"/>
  <c r="W25" i="1"/>
  <c r="V25" i="1"/>
  <c r="U25" i="1" s="1"/>
  <c r="N25" i="1"/>
  <c r="CE24" i="1"/>
  <c r="CD24" i="1"/>
  <c r="CB24" i="1"/>
  <c r="CC24" i="1" s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W24" i="1"/>
  <c r="V24" i="1"/>
  <c r="U24" i="1" s="1"/>
  <c r="N24" i="1"/>
  <c r="CE23" i="1"/>
  <c r="CD23" i="1"/>
  <c r="CB23" i="1"/>
  <c r="CC23" i="1" s="1"/>
  <c r="BG23" i="1"/>
  <c r="BF23" i="1"/>
  <c r="BE23" i="1"/>
  <c r="BD23" i="1"/>
  <c r="BH23" i="1" s="1"/>
  <c r="BI23" i="1" s="1"/>
  <c r="BC23" i="1"/>
  <c r="AX23" i="1" s="1"/>
  <c r="AZ23" i="1"/>
  <c r="AS23" i="1"/>
  <c r="AM23" i="1"/>
  <c r="AL23" i="1"/>
  <c r="AG23" i="1"/>
  <c r="AE23" i="1"/>
  <c r="AF23" i="1" s="1"/>
  <c r="W23" i="1"/>
  <c r="U23" i="1" s="1"/>
  <c r="V23" i="1"/>
  <c r="N23" i="1"/>
  <c r="CE22" i="1"/>
  <c r="CD22" i="1"/>
  <c r="CB22" i="1"/>
  <c r="BG22" i="1"/>
  <c r="BF22" i="1"/>
  <c r="BE22" i="1"/>
  <c r="BD22" i="1"/>
  <c r="BH22" i="1" s="1"/>
  <c r="BI22" i="1" s="1"/>
  <c r="BC22" i="1"/>
  <c r="AZ22" i="1"/>
  <c r="AX22" i="1"/>
  <c r="AS22" i="1"/>
  <c r="AL22" i="1"/>
  <c r="AM22" i="1" s="1"/>
  <c r="AG22" i="1"/>
  <c r="AE22" i="1" s="1"/>
  <c r="W22" i="1"/>
  <c r="V22" i="1"/>
  <c r="N22" i="1"/>
  <c r="CE21" i="1"/>
  <c r="CD21" i="1"/>
  <c r="CB21" i="1"/>
  <c r="BG21" i="1"/>
  <c r="BF21" i="1"/>
  <c r="BE21" i="1"/>
  <c r="BD21" i="1"/>
  <c r="BH21" i="1" s="1"/>
  <c r="BI21" i="1" s="1"/>
  <c r="BC21" i="1"/>
  <c r="AZ21" i="1"/>
  <c r="AX21" i="1"/>
  <c r="AS21" i="1"/>
  <c r="AL21" i="1"/>
  <c r="AM21" i="1" s="1"/>
  <c r="AG21" i="1"/>
  <c r="AE21" i="1" s="1"/>
  <c r="W21" i="1"/>
  <c r="V21" i="1"/>
  <c r="N21" i="1"/>
  <c r="G21" i="1"/>
  <c r="Y21" i="1" s="1"/>
  <c r="CE20" i="1"/>
  <c r="CD20" i="1"/>
  <c r="CB20" i="1"/>
  <c r="CC20" i="1" s="1"/>
  <c r="Q20" i="1" s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W20" i="1"/>
  <c r="V20" i="1"/>
  <c r="N20" i="1"/>
  <c r="H20" i="1"/>
  <c r="AV20" i="1" s="1"/>
  <c r="CE19" i="1"/>
  <c r="CD19" i="1"/>
  <c r="CC19" i="1"/>
  <c r="AU19" i="1" s="1"/>
  <c r="CB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W19" i="1"/>
  <c r="V19" i="1"/>
  <c r="U19" i="1" s="1"/>
  <c r="N19" i="1"/>
  <c r="AU23" i="1" l="1"/>
  <c r="AW23" i="1" s="1"/>
  <c r="Q23" i="1"/>
  <c r="AU27" i="1"/>
  <c r="AW27" i="1" s="1"/>
  <c r="Q27" i="1"/>
  <c r="G19" i="1"/>
  <c r="L19" i="1"/>
  <c r="H19" i="1"/>
  <c r="AV19" i="1" s="1"/>
  <c r="I19" i="1"/>
  <c r="AF19" i="1"/>
  <c r="AF27" i="1"/>
  <c r="I27" i="1"/>
  <c r="AW20" i="1"/>
  <c r="CC22" i="1"/>
  <c r="AU20" i="1"/>
  <c r="AY20" i="1" s="1"/>
  <c r="U28" i="1"/>
  <c r="CC21" i="1"/>
  <c r="U22" i="1"/>
  <c r="I23" i="1"/>
  <c r="AY19" i="1"/>
  <c r="Y19" i="1"/>
  <c r="AW19" i="1"/>
  <c r="I28" i="1"/>
  <c r="L28" i="1"/>
  <c r="H28" i="1"/>
  <c r="AV28" i="1" s="1"/>
  <c r="G28" i="1"/>
  <c r="AF28" i="1"/>
  <c r="Q19" i="1"/>
  <c r="U20" i="1"/>
  <c r="G22" i="1"/>
  <c r="AF22" i="1"/>
  <c r="I22" i="1"/>
  <c r="L22" i="1"/>
  <c r="H22" i="1"/>
  <c r="AV22" i="1" s="1"/>
  <c r="AU22" i="1"/>
  <c r="AW22" i="1" s="1"/>
  <c r="Q22" i="1"/>
  <c r="Q24" i="1"/>
  <c r="AU24" i="1"/>
  <c r="AW24" i="1" s="1"/>
  <c r="AU25" i="1"/>
  <c r="AW25" i="1" s="1"/>
  <c r="Q25" i="1"/>
  <c r="AU26" i="1"/>
  <c r="AW26" i="1" s="1"/>
  <c r="Q26" i="1"/>
  <c r="Q28" i="1"/>
  <c r="AU28" i="1"/>
  <c r="AU29" i="1"/>
  <c r="AW29" i="1" s="1"/>
  <c r="Q29" i="1"/>
  <c r="AW30" i="1"/>
  <c r="AU30" i="1"/>
  <c r="Q30" i="1"/>
  <c r="I20" i="1"/>
  <c r="AF20" i="1"/>
  <c r="L21" i="1"/>
  <c r="H21" i="1"/>
  <c r="AV21" i="1" s="1"/>
  <c r="AF21" i="1"/>
  <c r="I21" i="1"/>
  <c r="AW28" i="1"/>
  <c r="G20" i="1"/>
  <c r="L20" i="1"/>
  <c r="U21" i="1"/>
  <c r="I24" i="1"/>
  <c r="L24" i="1"/>
  <c r="H24" i="1"/>
  <c r="AV24" i="1" s="1"/>
  <c r="AY24" i="1" s="1"/>
  <c r="G24" i="1"/>
  <c r="AF24" i="1"/>
  <c r="L25" i="1"/>
  <c r="H25" i="1"/>
  <c r="AV25" i="1" s="1"/>
  <c r="AY25" i="1" s="1"/>
  <c r="G25" i="1"/>
  <c r="AF25" i="1"/>
  <c r="I25" i="1"/>
  <c r="G26" i="1"/>
  <c r="AF26" i="1"/>
  <c r="I26" i="1"/>
  <c r="L26" i="1"/>
  <c r="H26" i="1"/>
  <c r="AV26" i="1" s="1"/>
  <c r="AY26" i="1" s="1"/>
  <c r="L29" i="1"/>
  <c r="H29" i="1"/>
  <c r="AV29" i="1" s="1"/>
  <c r="G29" i="1"/>
  <c r="AF29" i="1"/>
  <c r="I29" i="1"/>
  <c r="G30" i="1"/>
  <c r="AF30" i="1"/>
  <c r="I30" i="1"/>
  <c r="L30" i="1"/>
  <c r="H30" i="1"/>
  <c r="AV30" i="1" s="1"/>
  <c r="AY30" i="1" s="1"/>
  <c r="G23" i="1"/>
  <c r="G27" i="1"/>
  <c r="H23" i="1"/>
  <c r="AV23" i="1" s="1"/>
  <c r="AY23" i="1" s="1"/>
  <c r="L23" i="1"/>
  <c r="H27" i="1"/>
  <c r="AV27" i="1" s="1"/>
  <c r="AY27" i="1" s="1"/>
  <c r="L27" i="1"/>
  <c r="AY22" i="1" l="1"/>
  <c r="Q21" i="1"/>
  <c r="R21" i="1" s="1"/>
  <c r="S21" i="1" s="1"/>
  <c r="O21" i="1" s="1"/>
  <c r="M21" i="1" s="1"/>
  <c r="P21" i="1" s="1"/>
  <c r="J21" i="1" s="1"/>
  <c r="K21" i="1" s="1"/>
  <c r="AU21" i="1"/>
  <c r="AW21" i="1" s="1"/>
  <c r="Y27" i="1"/>
  <c r="Y23" i="1"/>
  <c r="Y29" i="1"/>
  <c r="R25" i="1"/>
  <c r="S25" i="1" s="1"/>
  <c r="R24" i="1"/>
  <c r="S24" i="1" s="1"/>
  <c r="O24" i="1" s="1"/>
  <c r="M24" i="1" s="1"/>
  <c r="P24" i="1" s="1"/>
  <c r="J24" i="1" s="1"/>
  <c r="K24" i="1" s="1"/>
  <c r="Y20" i="1"/>
  <c r="R30" i="1"/>
  <c r="S30" i="1" s="1"/>
  <c r="O30" i="1" s="1"/>
  <c r="M30" i="1" s="1"/>
  <c r="P30" i="1" s="1"/>
  <c r="J30" i="1" s="1"/>
  <c r="K30" i="1" s="1"/>
  <c r="R22" i="1"/>
  <c r="S22" i="1" s="1"/>
  <c r="O22" i="1" s="1"/>
  <c r="M22" i="1" s="1"/>
  <c r="P22" i="1" s="1"/>
  <c r="J22" i="1" s="1"/>
  <c r="K22" i="1" s="1"/>
  <c r="R19" i="1"/>
  <c r="S19" i="1" s="1"/>
  <c r="Y30" i="1"/>
  <c r="AY29" i="1"/>
  <c r="R20" i="1"/>
  <c r="S20" i="1" s="1"/>
  <c r="O20" i="1" s="1"/>
  <c r="M20" i="1" s="1"/>
  <c r="P20" i="1" s="1"/>
  <c r="J20" i="1" s="1"/>
  <c r="K20" i="1" s="1"/>
  <c r="R26" i="1"/>
  <c r="S26" i="1" s="1"/>
  <c r="Y22" i="1"/>
  <c r="Y28" i="1"/>
  <c r="O26" i="1"/>
  <c r="M26" i="1" s="1"/>
  <c r="P26" i="1" s="1"/>
  <c r="J26" i="1" s="1"/>
  <c r="K26" i="1" s="1"/>
  <c r="Y26" i="1"/>
  <c r="O25" i="1"/>
  <c r="M25" i="1" s="1"/>
  <c r="P25" i="1" s="1"/>
  <c r="J25" i="1" s="1"/>
  <c r="K25" i="1" s="1"/>
  <c r="Y25" i="1"/>
  <c r="Y24" i="1"/>
  <c r="T21" i="1"/>
  <c r="X21" i="1" s="1"/>
  <c r="AA21" i="1"/>
  <c r="AB21" i="1" s="1"/>
  <c r="R27" i="1"/>
  <c r="S27" i="1" s="1"/>
  <c r="R29" i="1"/>
  <c r="S29" i="1" s="1"/>
  <c r="O29" i="1" s="1"/>
  <c r="M29" i="1" s="1"/>
  <c r="P29" i="1" s="1"/>
  <c r="J29" i="1" s="1"/>
  <c r="K29" i="1" s="1"/>
  <c r="R28" i="1"/>
  <c r="S28" i="1" s="1"/>
  <c r="O28" i="1" s="1"/>
  <c r="M28" i="1" s="1"/>
  <c r="P28" i="1" s="1"/>
  <c r="J28" i="1" s="1"/>
  <c r="K28" i="1" s="1"/>
  <c r="R23" i="1"/>
  <c r="S23" i="1" s="1"/>
  <c r="O23" i="1" s="1"/>
  <c r="M23" i="1" s="1"/>
  <c r="P23" i="1" s="1"/>
  <c r="J23" i="1" s="1"/>
  <c r="K23" i="1" s="1"/>
  <c r="AY28" i="1"/>
  <c r="Z21" i="1"/>
  <c r="AY21" i="1" l="1"/>
  <c r="AA19" i="1"/>
  <c r="T19" i="1"/>
  <c r="X19" i="1" s="1"/>
  <c r="O19" i="1"/>
  <c r="M19" i="1" s="1"/>
  <c r="P19" i="1" s="1"/>
  <c r="J19" i="1" s="1"/>
  <c r="K19" i="1" s="1"/>
  <c r="Z19" i="1"/>
  <c r="T25" i="1"/>
  <c r="X25" i="1" s="1"/>
  <c r="AA25" i="1"/>
  <c r="Z25" i="1"/>
  <c r="T28" i="1"/>
  <c r="X28" i="1" s="1"/>
  <c r="AA28" i="1"/>
  <c r="Z28" i="1"/>
  <c r="AA26" i="1"/>
  <c r="AB26" i="1" s="1"/>
  <c r="T26" i="1"/>
  <c r="X26" i="1" s="1"/>
  <c r="Z26" i="1"/>
  <c r="AA22" i="1"/>
  <c r="T22" i="1"/>
  <c r="X22" i="1" s="1"/>
  <c r="Z22" i="1"/>
  <c r="T23" i="1"/>
  <c r="X23" i="1" s="1"/>
  <c r="AA23" i="1"/>
  <c r="Z23" i="1"/>
  <c r="AA30" i="1"/>
  <c r="T30" i="1"/>
  <c r="X30" i="1" s="1"/>
  <c r="Z30" i="1"/>
  <c r="T29" i="1"/>
  <c r="X29" i="1" s="1"/>
  <c r="AA29" i="1"/>
  <c r="Z29" i="1"/>
  <c r="T27" i="1"/>
  <c r="X27" i="1" s="1"/>
  <c r="AA27" i="1"/>
  <c r="AB27" i="1" s="1"/>
  <c r="Z27" i="1"/>
  <c r="AA20" i="1"/>
  <c r="T20" i="1"/>
  <c r="X20" i="1" s="1"/>
  <c r="Z20" i="1"/>
  <c r="T24" i="1"/>
  <c r="X24" i="1" s="1"/>
  <c r="AA24" i="1"/>
  <c r="Z24" i="1"/>
  <c r="O27" i="1"/>
  <c r="M27" i="1" s="1"/>
  <c r="P27" i="1" s="1"/>
  <c r="J27" i="1" s="1"/>
  <c r="K27" i="1" s="1"/>
  <c r="AB28" i="1" l="1"/>
  <c r="AB29" i="1"/>
  <c r="AB23" i="1"/>
  <c r="AB24" i="1"/>
  <c r="AB20" i="1"/>
  <c r="AB22" i="1"/>
  <c r="AB25" i="1"/>
  <c r="AB30" i="1"/>
  <c r="AB19" i="1"/>
</calcChain>
</file>

<file path=xl/sharedStrings.xml><?xml version="1.0" encoding="utf-8"?>
<sst xmlns="http://schemas.openxmlformats.org/spreadsheetml/2006/main" count="1032" uniqueCount="438">
  <si>
    <t>File opened</t>
  </si>
  <si>
    <t>2020-09-09 13:05:43</t>
  </si>
  <si>
    <t>Console s/n</t>
  </si>
  <si>
    <t>68C-812095</t>
  </si>
  <si>
    <t>Console ver</t>
  </si>
  <si>
    <t>Bluestem v.1.4.05</t>
  </si>
  <si>
    <t>Scripts ver</t>
  </si>
  <si>
    <t>2020.04  1.4.05, May 2020</t>
  </si>
  <si>
    <t>Head s/n</t>
  </si>
  <si>
    <t>68H-982085</t>
  </si>
  <si>
    <t>Head ver</t>
  </si>
  <si>
    <t>1.4.2</t>
  </si>
  <si>
    <t>Head cal</t>
  </si>
  <si>
    <t>{"h2obspan2b": "0.069531", "h2obspanconc1": "12.3", "co2aspanconc2": "314.9", "co2bspanconc2": "314.9", "co2bspan1": "0.99974", "chamberpressurezero": "2.63676", "h2oaspan2b": "0.0708394", "co2bspan2": "-0.0307497", "co2aspanconc1": "2475", "h2oaspanconc2": "0", "h2obspan2": "0", "h2obspanconc2": "0", "co2bzero": "0.906224", "co2aspan2a": "0.312431", "flowbzero": "0.28968", "h2obzero": "1.07175", "co2aspan2": "-0.0307414", "ssb_ref": "31753.4", "h2oaspan1": "1.00685", "h2obspan2a": "0.0694225", "co2azero": "0.921054", "tbzero": "0.254194", "co2bspanconc1": "2475", "co2bspan2a": "0.311555", "flowmeterzero": "1.00382", "ssa_ref": "36120.6", "co2aspan2b": "0.309446", "h2oazero": "1.08538", "oxygen": "21", "tazero": "0.147623", "h2oaspanconc1": "12.3", "h2obspan1": "1.00156", "h2oaspan2a": "0.0703577", "h2oaspan2": "0", "co2bspan2b": "0.308489", "flowazero": "0.35803", "co2aspan1": "1.00005"}</t>
  </si>
  <si>
    <t>Chamber type</t>
  </si>
  <si>
    <t>6800-01A</t>
  </si>
  <si>
    <t>Chamber s/n</t>
  </si>
  <si>
    <t>MPF-281845</t>
  </si>
  <si>
    <t>Chamber rev</t>
  </si>
  <si>
    <t>0</t>
  </si>
  <si>
    <t>Chamber cal</t>
  </si>
  <si>
    <t>Fluorometer</t>
  </si>
  <si>
    <t>Flr. Version</t>
  </si>
  <si>
    <t>13:05:43</t>
  </si>
  <si>
    <t>Stability Definition:	ΔH2O (Meas2): Slp&lt;0.5 Per=20	ΔCO2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</si>
  <si>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</si>
  <si>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</si>
  <si>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</si>
  <si>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</si>
  <si>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</si>
  <si>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</si>
  <si>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</si>
  <si>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</si>
  <si>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</si>
  <si>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</si>
  <si>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</si>
  <si>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</si>
  <si>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</si>
  <si>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</si>
  <si>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</si>
  <si>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</si>
  <si>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</si>
  <si>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</si>
  <si>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</si>
  <si>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</si>
  <si>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</si>
  <si>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</si>
  <si>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</si>
  <si>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</si>
  <si>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</si>
  <si>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</si>
  <si>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</si>
  <si>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</si>
  <si>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</si>
  <si>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</si>
  <si>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</si>
  <si>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</si>
  <si>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</si>
  <si>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</si>
  <si>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</si>
  <si>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</si>
  <si>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</si>
  <si>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</si>
  <si>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</si>
  <si>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</si>
  <si>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</si>
  <si>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</si>
  <si>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</si>
  <si>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</si>
  <si>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</si>
  <si>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</si>
  <si>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</si>
  <si>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</si>
  <si>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</si>
  <si>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</si>
  <si>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</si>
  <si>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</si>
  <si>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</si>
  <si>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</si>
  <si>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</si>
  <si>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</si>
  <si>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</si>
  <si>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</si>
  <si>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</si>
  <si>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3.37926 79.7592 380.689 631.417 870.345 1076.73 1269.56 1396.59</t>
  </si>
  <si>
    <t>Fs_true</t>
  </si>
  <si>
    <t>0.283432 105.182 402.615 600.933 797.886 1000.96 1200.25 1400.45</t>
  </si>
  <si>
    <t>leak_wt</t>
  </si>
  <si>
    <t>Sys</t>
  </si>
  <si>
    <t>GasEx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</si>
  <si>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</si>
  <si>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</si>
  <si>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</si>
  <si>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</si>
  <si>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</si>
  <si>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</si>
  <si>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</si>
  <si>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</si>
  <si>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</si>
  <si>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</si>
  <si>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</si>
  <si>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</si>
  <si>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</si>
  <si>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</si>
  <si>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</si>
  <si>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</si>
  <si>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</si>
  <si>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</si>
  <si>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</si>
  <si>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</si>
  <si>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</si>
  <si>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</si>
  <si>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</si>
  <si>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</si>
  <si>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</si>
  <si>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</si>
  <si>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</si>
  <si>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</si>
  <si>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</si>
  <si>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</si>
  <si>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</si>
  <si>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</si>
  <si>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</si>
  <si>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</si>
  <si>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</si>
  <si>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</si>
  <si>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</si>
  <si>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</si>
  <si>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</si>
  <si>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</si>
  <si>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</si>
  <si>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</si>
  <si>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</si>
  <si>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</si>
  <si>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</si>
  <si>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</si>
  <si>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</si>
  <si>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</si>
  <si>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</si>
  <si>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</si>
  <si>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</si>
  <si>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</si>
  <si>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</si>
  <si>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</si>
  <si>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</si>
  <si>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</si>
  <si>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</si>
  <si>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</si>
  <si>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</si>
  <si>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</si>
  <si>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</si>
  <si>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</si>
  <si>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</si>
  <si>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</si>
  <si>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</si>
  <si>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</si>
  <si>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</si>
  <si>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</si>
  <si>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</si>
  <si>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</si>
  <si>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</si>
  <si>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</si>
  <si>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</si>
  <si>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</si>
  <si>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</si>
  <si>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</si>
  <si>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</si>
  <si>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</si>
  <si>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</si>
  <si>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</si>
  <si>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</si>
  <si>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</si>
  <si>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</si>
  <si>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Duration</t>
  </si>
  <si>
    <t>F1</t>
  </si>
  <si>
    <t>F2</t>
  </si>
  <si>
    <t>Fmax</t>
  </si>
  <si>
    <t>T@HIR</t>
  </si>
  <si>
    <t>T@F1</t>
  </si>
  <si>
    <t>T@F2</t>
  </si>
  <si>
    <t>T@Fmax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</si>
  <si>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</si>
  <si>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</si>
  <si>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</si>
  <si>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</si>
  <si>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</si>
  <si>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</si>
  <si>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</si>
  <si>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</si>
  <si>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</si>
  <si>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</si>
  <si>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</si>
  <si>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</si>
  <si>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</si>
  <si>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</si>
  <si>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</si>
  <si>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</si>
  <si>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</si>
  <si>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</si>
  <si>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</si>
  <si>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</si>
  <si>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</si>
  <si>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</si>
  <si>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</si>
  <si>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</si>
  <si>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</si>
  <si>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</si>
  <si>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</si>
  <si>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</si>
  <si>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</si>
  <si>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</si>
  <si>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</si>
  <si>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</si>
  <si>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</si>
  <si>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</si>
  <si>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</si>
  <si>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</si>
  <si>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</si>
  <si>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</si>
  <si>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</si>
  <si>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</si>
  <si>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</si>
  <si>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</si>
  <si>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</si>
  <si>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</si>
  <si>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</si>
  <si>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</si>
  <si>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</si>
  <si>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</si>
  <si>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</si>
  <si>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</si>
  <si>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</si>
  <si>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</si>
  <si>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</si>
  <si>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</si>
  <si>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</si>
  <si>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</si>
  <si>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</si>
  <si>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</si>
  <si>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</si>
  <si>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</si>
  <si>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</si>
  <si>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</si>
  <si>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</si>
  <si>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</si>
  <si>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</si>
  <si>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</si>
  <si>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</si>
  <si>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</si>
  <si>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</si>
  <si>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</si>
  <si>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</si>
  <si>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</si>
  <si>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</si>
  <si>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</si>
  <si>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</si>
  <si>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</si>
  <si>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</si>
  <si>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</si>
  <si>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</si>
  <si>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</si>
  <si>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</si>
  <si>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</si>
  <si>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</si>
  <si>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</si>
  <si>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</si>
  <si>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</si>
  <si>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</si>
  <si>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</si>
  <si>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</si>
  <si>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</si>
  <si>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</si>
  <si>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</si>
  <si>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</si>
  <si>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</si>
  <si>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</si>
  <si>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</si>
  <si>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</si>
  <si>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</si>
  <si>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</si>
  <si>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</si>
  <si>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</si>
  <si>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</si>
  <si>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</si>
  <si>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</si>
  <si>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</si>
  <si>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</si>
  <si>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</si>
  <si>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</si>
  <si>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</si>
  <si>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</si>
  <si>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CO2_hrs</t>
  </si>
  <si>
    <t>AccCO2_soda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</si>
  <si>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</si>
  <si>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</si>
  <si>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</si>
  <si>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</si>
  <si>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</si>
  <si>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</si>
  <si>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</si>
  <si>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</si>
  <si>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</si>
  <si>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</si>
  <si>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</si>
  <si>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</si>
  <si>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</si>
  <si>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</si>
  <si>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</si>
  <si>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</si>
  <si>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</si>
  <si>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</si>
  <si>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</si>
  <si>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</si>
  <si>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</si>
  <si>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</si>
  <si>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</si>
  <si>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</si>
  <si>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</si>
  <si>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</si>
  <si>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</si>
  <si>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</si>
  <si>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</si>
  <si>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</si>
  <si>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</si>
  <si>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</si>
  <si>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</si>
  <si>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</si>
  <si>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</si>
  <si>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</si>
  <si>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</si>
  <si>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</si>
  <si>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</si>
  <si>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</si>
  <si>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</si>
  <si>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</si>
  <si>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</si>
  <si>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</si>
  <si>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</si>
  <si>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</si>
  <si>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</si>
  <si>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</si>
  <si>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</si>
  <si>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</si>
  <si>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</si>
  <si>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</si>
  <si>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</si>
  <si>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</si>
  <si>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</si>
  <si>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</si>
  <si>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</si>
  <si>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</si>
  <si>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</si>
  <si>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</si>
  <si>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</si>
  <si>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</si>
  <si>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</si>
  <si>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</si>
  <si>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</si>
  <si>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</si>
  <si>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</si>
  <si>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mmol mol⁻¹</t>
  </si>
  <si>
    <t>rpm</t>
  </si>
  <si>
    <t>min⁻¹</t>
  </si>
  <si>
    <t>secs</t>
  </si>
  <si>
    <t>µmol/mol</t>
  </si>
  <si>
    <t>mmol/mol</t>
  </si>
  <si>
    <t xml:space="preserve"> min⁻¹</t>
  </si>
  <si>
    <t>V</t>
  </si>
  <si>
    <t>mV</t>
  </si>
  <si>
    <t>mg</t>
  </si>
  <si>
    <t>hrs</t>
  </si>
  <si>
    <t>min</t>
  </si>
  <si>
    <t>MPF-455-20200909-12_05_49</t>
  </si>
  <si>
    <t>-</t>
  </si>
  <si>
    <t>2/2</t>
  </si>
  <si>
    <t>00000000</t>
  </si>
  <si>
    <t>iiiiiiii</t>
  </si>
  <si>
    <t>off</t>
  </si>
  <si>
    <t>20200909 13:13:11</t>
  </si>
  <si>
    <t>13:13:11</t>
  </si>
  <si>
    <t>MPF-458-20200909-13_13_31</t>
  </si>
  <si>
    <t>DARK-459-20200909-13_13_32</t>
  </si>
  <si>
    <t>13:12:28</t>
  </si>
  <si>
    <t>20200909 13:14:47</t>
  </si>
  <si>
    <t>13:14:47</t>
  </si>
  <si>
    <t>MPF-460-20200909-13_15_07</t>
  </si>
  <si>
    <t>DARK-461-20200909-13_15_09</t>
  </si>
  <si>
    <t>13:14:19</t>
  </si>
  <si>
    <t>20200909 13:16:38</t>
  </si>
  <si>
    <t>13:16:38</t>
  </si>
  <si>
    <t>MPF-462-20200909-13_16_58</t>
  </si>
  <si>
    <t>DARK-463-20200909-13_16_59</t>
  </si>
  <si>
    <t>13:15:59</t>
  </si>
  <si>
    <t>20200909 13:18:13</t>
  </si>
  <si>
    <t>13:18:13</t>
  </si>
  <si>
    <t>MPF-464-20200909-13_18_33</t>
  </si>
  <si>
    <t>DARK-465-20200909-13_18_35</t>
  </si>
  <si>
    <t>13:17:45</t>
  </si>
  <si>
    <t>20200909 13:19:45</t>
  </si>
  <si>
    <t>13:19:45</t>
  </si>
  <si>
    <t>MPF-466-20200909-13_20_05</t>
  </si>
  <si>
    <t>DARK-467-20200909-13_20_06</t>
  </si>
  <si>
    <t>13:19:18</t>
  </si>
  <si>
    <t>20200909 13:21:33</t>
  </si>
  <si>
    <t>13:21:33</t>
  </si>
  <si>
    <t>MPF-468-20200909-13_21_53</t>
  </si>
  <si>
    <t>DARK-469-20200909-13_21_54</t>
  </si>
  <si>
    <t>13:20:59</t>
  </si>
  <si>
    <t>20200909 13:23:33</t>
  </si>
  <si>
    <t>13:23:33</t>
  </si>
  <si>
    <t>MPF-470-20200909-13_23_53</t>
  </si>
  <si>
    <t>DARK-471-20200909-13_23_55</t>
  </si>
  <si>
    <t>13:22:41</t>
  </si>
  <si>
    <t>1/2</t>
  </si>
  <si>
    <t>20200909 13:25:34</t>
  </si>
  <si>
    <t>13:25:34</t>
  </si>
  <si>
    <t>MPF-472-20200909-13_25_54</t>
  </si>
  <si>
    <t>DARK-473-20200909-13_25_55</t>
  </si>
  <si>
    <t>13:24:45</t>
  </si>
  <si>
    <t>20200909 13:27:27</t>
  </si>
  <si>
    <t>13:27:27</t>
  </si>
  <si>
    <t>MPF-474-20200909-13_27_47</t>
  </si>
  <si>
    <t>DARK-475-20200909-13_27_48</t>
  </si>
  <si>
    <t>13:26:43</t>
  </si>
  <si>
    <t>20200909 13:29:18</t>
  </si>
  <si>
    <t>13:29:18</t>
  </si>
  <si>
    <t>MPF-476-20200909-13_29_38</t>
  </si>
  <si>
    <t>DARK-477-20200909-13_29_39</t>
  </si>
  <si>
    <t>13:28:38</t>
  </si>
  <si>
    <t>20200909 13:31:05</t>
  </si>
  <si>
    <t>13:31:05</t>
  </si>
  <si>
    <t>MPF-478-20200909-13_31_25</t>
  </si>
  <si>
    <t>13:30:39</t>
  </si>
  <si>
    <t>20200909 13:51:58</t>
  </si>
  <si>
    <t>13:51:58</t>
  </si>
  <si>
    <t>MPF-479-20200909-13_52_18</t>
  </si>
  <si>
    <t>13:52:20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</si>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</sst>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0"/>
  <sheetViews>
    <sheetView tabSelected="1" topLeftCell="Z12" workbookViewId="0">
      <selection activeCell="AR18" sqref="AR18"/>
    </sheetView>
  </sheetViews>
  <sheetFormatPr defaultRowHeight="14.5" x14ac:dyDescent="0.35"/>
  <sheetData>
    <row r="2" spans="1:248" x14ac:dyDescent="0.35">
      <c r="A2" t="s">
        <v>25</v>
      </c>
      <c r="B2" t="s">
        <v>26</v>
      </c>
      <c r="C2" t="s">
        <v>28</v>
      </c>
    </row>
    <row r="3" spans="1:248" x14ac:dyDescent="0.35">
      <c r="B3" t="s">
        <v>27</v>
      </c>
      <c r="C3" t="s">
        <v>29</v>
      </c>
    </row>
    <row r="4" spans="1:248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248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8" x14ac:dyDescent="0.35">
      <c r="A6" t="s">
        <v>42</v>
      </c>
      <c r="B6" t="s">
        <v>43</v>
      </c>
      <c r="C6" t="s">
        <v>44</v>
      </c>
      <c r="D6" t="s">
        <v>45</v>
      </c>
      <c r="E6" t="s">
        <v>47</v>
      </c>
    </row>
    <row r="7" spans="1:248" x14ac:dyDescent="0.35">
      <c r="B7">
        <v>6</v>
      </c>
      <c r="C7">
        <v>0.5</v>
      </c>
      <c r="D7" t="s">
        <v>46</v>
      </c>
      <c r="E7">
        <v>2</v>
      </c>
    </row>
    <row r="8" spans="1:248" x14ac:dyDescent="0.35">
      <c r="A8" t="s">
        <v>48</v>
      </c>
      <c r="B8" t="s">
        <v>49</v>
      </c>
      <c r="C8" t="s">
        <v>50</v>
      </c>
      <c r="D8" t="s">
        <v>51</v>
      </c>
      <c r="E8" t="s">
        <v>52</v>
      </c>
    </row>
    <row r="9" spans="1:248" x14ac:dyDescent="0.35">
      <c r="B9">
        <v>0</v>
      </c>
      <c r="C9">
        <v>1</v>
      </c>
      <c r="D9">
        <v>0</v>
      </c>
      <c r="E9">
        <v>0</v>
      </c>
    </row>
    <row r="10" spans="1:248" x14ac:dyDescent="0.35">
      <c r="A10" t="s">
        <v>53</v>
      </c>
      <c r="B10" t="s">
        <v>54</v>
      </c>
      <c r="C10" t="s">
        <v>56</v>
      </c>
      <c r="D10" t="s">
        <v>58</v>
      </c>
      <c r="E10" t="s">
        <v>59</v>
      </c>
      <c r="F10" t="s">
        <v>60</v>
      </c>
      <c r="G10" t="s">
        <v>61</v>
      </c>
      <c r="H10" t="s">
        <v>62</v>
      </c>
      <c r="I10" t="s">
        <v>63</v>
      </c>
      <c r="J10" t="s">
        <v>64</v>
      </c>
      <c r="K10" t="s">
        <v>65</v>
      </c>
      <c r="L10" t="s">
        <v>66</v>
      </c>
      <c r="M10" t="s">
        <v>67</v>
      </c>
      <c r="N10" t="s">
        <v>68</v>
      </c>
      <c r="O10" t="s">
        <v>69</v>
      </c>
      <c r="P10" t="s">
        <v>70</v>
      </c>
      <c r="Q10" t="s">
        <v>71</v>
      </c>
    </row>
    <row r="11" spans="1:248" x14ac:dyDescent="0.35">
      <c r="B11" t="s">
        <v>55</v>
      </c>
      <c r="C11" t="s">
        <v>57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48" x14ac:dyDescent="0.3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</row>
    <row r="13" spans="1:24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48" x14ac:dyDescent="0.35">
      <c r="A14" t="s">
        <v>78</v>
      </c>
      <c r="B14" t="s">
        <v>79</v>
      </c>
      <c r="C14" t="s">
        <v>80</v>
      </c>
      <c r="D14" t="s">
        <v>81</v>
      </c>
      <c r="E14" t="s">
        <v>82</v>
      </c>
      <c r="F14" t="s">
        <v>83</v>
      </c>
      <c r="G14" t="s">
        <v>85</v>
      </c>
      <c r="H14" t="s">
        <v>87</v>
      </c>
    </row>
    <row r="15" spans="1:248" x14ac:dyDescent="0.35">
      <c r="B15">
        <v>-6276</v>
      </c>
      <c r="C15">
        <v>6.6</v>
      </c>
      <c r="D15">
        <v>1.7090000000000001E-5</v>
      </c>
      <c r="E15">
        <v>3.11</v>
      </c>
      <c r="F15" t="s">
        <v>84</v>
      </c>
      <c r="G15" t="s">
        <v>86</v>
      </c>
      <c r="H15">
        <v>0</v>
      </c>
    </row>
    <row r="16" spans="1:248" x14ac:dyDescent="0.35">
      <c r="A16" t="s">
        <v>88</v>
      </c>
      <c r="B16" t="s">
        <v>88</v>
      </c>
      <c r="C16" t="s">
        <v>88</v>
      </c>
      <c r="D16" t="s">
        <v>88</v>
      </c>
      <c r="E16" t="s">
        <v>88</v>
      </c>
      <c r="F16" t="s">
        <v>89</v>
      </c>
      <c r="G16" t="s">
        <v>89</v>
      </c>
      <c r="H16" t="s">
        <v>89</v>
      </c>
      <c r="I16" t="s">
        <v>89</v>
      </c>
      <c r="J16" t="s">
        <v>89</v>
      </c>
      <c r="K16" t="s">
        <v>89</v>
      </c>
      <c r="L16" t="s">
        <v>89</v>
      </c>
      <c r="M16" t="s">
        <v>89</v>
      </c>
      <c r="N16" t="s">
        <v>89</v>
      </c>
      <c r="O16" t="s">
        <v>89</v>
      </c>
      <c r="P16" t="s">
        <v>89</v>
      </c>
      <c r="Q16" t="s">
        <v>89</v>
      </c>
      <c r="R16" t="s">
        <v>89</v>
      </c>
      <c r="S16" t="s">
        <v>89</v>
      </c>
      <c r="T16" t="s">
        <v>89</v>
      </c>
      <c r="U16" t="s">
        <v>89</v>
      </c>
      <c r="V16" t="s">
        <v>89</v>
      </c>
      <c r="W16" t="s">
        <v>89</v>
      </c>
      <c r="X16" t="s">
        <v>89</v>
      </c>
      <c r="Y16" t="s">
        <v>89</v>
      </c>
      <c r="Z16" t="s">
        <v>89</v>
      </c>
      <c r="AA16" t="s">
        <v>89</v>
      </c>
      <c r="AB16" t="s">
        <v>89</v>
      </c>
      <c r="AC16" t="s">
        <v>90</v>
      </c>
      <c r="AD16" t="s">
        <v>90</v>
      </c>
      <c r="AE16" t="s">
        <v>90</v>
      </c>
      <c r="AF16" t="s">
        <v>90</v>
      </c>
      <c r="AG16" t="s">
        <v>90</v>
      </c>
      <c r="AH16" t="s">
        <v>91</v>
      </c>
      <c r="AI16" t="s">
        <v>91</v>
      </c>
      <c r="AJ16" t="s">
        <v>91</v>
      </c>
      <c r="AK16" t="s">
        <v>91</v>
      </c>
      <c r="AL16" t="s">
        <v>91</v>
      </c>
      <c r="AM16" t="s">
        <v>91</v>
      </c>
      <c r="AN16" t="s">
        <v>91</v>
      </c>
      <c r="AO16" t="s">
        <v>91</v>
      </c>
      <c r="AP16" t="s">
        <v>91</v>
      </c>
      <c r="AQ16" t="s">
        <v>91</v>
      </c>
      <c r="AR16" t="s">
        <v>91</v>
      </c>
      <c r="AS16" t="s">
        <v>91</v>
      </c>
      <c r="AT16" t="s">
        <v>91</v>
      </c>
      <c r="AU16" t="s">
        <v>91</v>
      </c>
      <c r="AV16" t="s">
        <v>91</v>
      </c>
      <c r="AW16" t="s">
        <v>91</v>
      </c>
      <c r="AX16" t="s">
        <v>91</v>
      </c>
      <c r="AY16" t="s">
        <v>91</v>
      </c>
      <c r="AZ16" t="s">
        <v>91</v>
      </c>
      <c r="BA16" t="s">
        <v>91</v>
      </c>
      <c r="BB16" t="s">
        <v>91</v>
      </c>
      <c r="BC16" t="s">
        <v>91</v>
      </c>
      <c r="BD16" t="s">
        <v>91</v>
      </c>
      <c r="BE16" t="s">
        <v>91</v>
      </c>
      <c r="BF16" t="s">
        <v>91</v>
      </c>
      <c r="BG16" t="s">
        <v>91</v>
      </c>
      <c r="BH16" t="s">
        <v>91</v>
      </c>
      <c r="BI16" t="s">
        <v>91</v>
      </c>
      <c r="BJ16" t="s">
        <v>92</v>
      </c>
      <c r="BK16" t="s">
        <v>92</v>
      </c>
      <c r="BL16" t="s">
        <v>92</v>
      </c>
      <c r="BM16" t="s">
        <v>92</v>
      </c>
      <c r="BN16" t="s">
        <v>92</v>
      </c>
      <c r="BO16" t="s">
        <v>92</v>
      </c>
      <c r="BP16" t="s">
        <v>92</v>
      </c>
      <c r="BQ16" t="s">
        <v>92</v>
      </c>
      <c r="BR16" t="s">
        <v>93</v>
      </c>
      <c r="BS16" t="s">
        <v>93</v>
      </c>
      <c r="BT16" t="s">
        <v>93</v>
      </c>
      <c r="BU16" t="s">
        <v>93</v>
      </c>
      <c r="BV16" t="s">
        <v>93</v>
      </c>
      <c r="BW16" t="s">
        <v>93</v>
      </c>
      <c r="BX16" t="s">
        <v>93</v>
      </c>
      <c r="BY16" t="s">
        <v>93</v>
      </c>
      <c r="BZ16" t="s">
        <v>93</v>
      </c>
      <c r="CA16" t="s">
        <v>93</v>
      </c>
      <c r="CB16" t="s">
        <v>94</v>
      </c>
      <c r="CC16" t="s">
        <v>94</v>
      </c>
      <c r="CD16" t="s">
        <v>94</v>
      </c>
      <c r="CE16" t="s">
        <v>94</v>
      </c>
      <c r="CF16" t="s">
        <v>95</v>
      </c>
      <c r="CG16" t="s">
        <v>95</v>
      </c>
      <c r="CH16" t="s">
        <v>95</v>
      </c>
      <c r="CI16" t="s">
        <v>95</v>
      </c>
      <c r="CJ16" t="s">
        <v>95</v>
      </c>
      <c r="CK16" t="s">
        <v>95</v>
      </c>
      <c r="CL16" t="s">
        <v>95</v>
      </c>
      <c r="CM16" t="s">
        <v>95</v>
      </c>
      <c r="CN16" t="s">
        <v>95</v>
      </c>
      <c r="CO16" t="s">
        <v>95</v>
      </c>
      <c r="CP16" t="s">
        <v>95</v>
      </c>
      <c r="CQ16" t="s">
        <v>95</v>
      </c>
      <c r="CR16" t="s">
        <v>95</v>
      </c>
      <c r="CS16" t="s">
        <v>95</v>
      </c>
      <c r="CT16" t="s">
        <v>95</v>
      </c>
      <c r="CU16" t="s">
        <v>95</v>
      </c>
      <c r="CV16" t="s">
        <v>95</v>
      </c>
      <c r="CW16" t="s">
        <v>95</v>
      </c>
      <c r="CX16" t="s">
        <v>96</v>
      </c>
      <c r="CY16" t="s">
        <v>96</v>
      </c>
      <c r="CZ16" t="s">
        <v>96</v>
      </c>
      <c r="DA16" t="s">
        <v>96</v>
      </c>
      <c r="DB16" t="s">
        <v>96</v>
      </c>
      <c r="DC16" t="s">
        <v>96</v>
      </c>
      <c r="DD16" t="s">
        <v>96</v>
      </c>
      <c r="DE16" t="s">
        <v>96</v>
      </c>
      <c r="DF16" t="s">
        <v>96</v>
      </c>
      <c r="DG16" t="s">
        <v>96</v>
      </c>
      <c r="DH16" t="s">
        <v>97</v>
      </c>
      <c r="DI16" t="s">
        <v>97</v>
      </c>
      <c r="DJ16" t="s">
        <v>97</v>
      </c>
      <c r="DK16" t="s">
        <v>97</v>
      </c>
      <c r="DL16" t="s">
        <v>97</v>
      </c>
      <c r="DM16" t="s">
        <v>97</v>
      </c>
      <c r="DN16" t="s">
        <v>97</v>
      </c>
      <c r="DO16" t="s">
        <v>97</v>
      </c>
      <c r="DP16" t="s">
        <v>97</v>
      </c>
      <c r="DQ16" t="s">
        <v>97</v>
      </c>
      <c r="DR16" t="s">
        <v>97</v>
      </c>
      <c r="DS16" t="s">
        <v>97</v>
      </c>
      <c r="DT16" t="s">
        <v>97</v>
      </c>
      <c r="DU16" t="s">
        <v>97</v>
      </c>
      <c r="DV16" t="s">
        <v>97</v>
      </c>
      <c r="DW16" t="s">
        <v>97</v>
      </c>
      <c r="DX16" t="s">
        <v>97</v>
      </c>
      <c r="DY16" t="s">
        <v>97</v>
      </c>
      <c r="DZ16" t="s">
        <v>98</v>
      </c>
      <c r="EA16" t="s">
        <v>98</v>
      </c>
      <c r="EB16" t="s">
        <v>98</v>
      </c>
      <c r="EC16" t="s">
        <v>98</v>
      </c>
      <c r="ED16" t="s">
        <v>98</v>
      </c>
      <c r="EE16" t="s">
        <v>99</v>
      </c>
      <c r="EF16" t="s">
        <v>99</v>
      </c>
      <c r="EG16" t="s">
        <v>99</v>
      </c>
      <c r="EH16" t="s">
        <v>99</v>
      </c>
      <c r="EI16" t="s">
        <v>99</v>
      </c>
      <c r="EJ16" t="s">
        <v>99</v>
      </c>
      <c r="EK16" t="s">
        <v>99</v>
      </c>
      <c r="EL16" t="s">
        <v>99</v>
      </c>
      <c r="EM16" t="s">
        <v>99</v>
      </c>
      <c r="EN16" t="s">
        <v>99</v>
      </c>
      <c r="EO16" t="s">
        <v>99</v>
      </c>
      <c r="EP16" t="s">
        <v>99</v>
      </c>
      <c r="EQ16" t="s">
        <v>99</v>
      </c>
      <c r="ER16" t="s">
        <v>100</v>
      </c>
      <c r="ES16" t="s">
        <v>100</v>
      </c>
      <c r="ET16" t="s">
        <v>100</v>
      </c>
      <c r="EU16" t="s">
        <v>100</v>
      </c>
      <c r="EV16" t="s">
        <v>100</v>
      </c>
      <c r="EW16" t="s">
        <v>100</v>
      </c>
      <c r="EX16" t="s">
        <v>100</v>
      </c>
      <c r="EY16" t="s">
        <v>100</v>
      </c>
      <c r="EZ16" t="s">
        <v>100</v>
      </c>
      <c r="FA16" t="s">
        <v>100</v>
      </c>
      <c r="FB16" t="s">
        <v>100</v>
      </c>
      <c r="FC16" t="s">
        <v>101</v>
      </c>
      <c r="FD16" t="s">
        <v>101</v>
      </c>
      <c r="FE16" t="s">
        <v>101</v>
      </c>
      <c r="FF16" t="s">
        <v>101</v>
      </c>
      <c r="FG16" t="s">
        <v>101</v>
      </c>
      <c r="FH16" t="s">
        <v>101</v>
      </c>
      <c r="FI16" t="s">
        <v>101</v>
      </c>
      <c r="FJ16" t="s">
        <v>101</v>
      </c>
      <c r="FK16" t="s">
        <v>101</v>
      </c>
      <c r="FL16" t="s">
        <v>101</v>
      </c>
      <c r="FM16" t="s">
        <v>101</v>
      </c>
      <c r="FN16" t="s">
        <v>101</v>
      </c>
      <c r="FO16" t="s">
        <v>101</v>
      </c>
      <c r="FP16" t="s">
        <v>101</v>
      </c>
      <c r="FQ16" t="s">
        <v>101</v>
      </c>
      <c r="FR16" t="s">
        <v>101</v>
      </c>
      <c r="FS16" t="s">
        <v>101</v>
      </c>
      <c r="FT16" t="s">
        <v>101</v>
      </c>
      <c r="FU16" t="s">
        <v>102</v>
      </c>
      <c r="FV16" t="s">
        <v>102</v>
      </c>
      <c r="FW16" t="s">
        <v>102</v>
      </c>
      <c r="FX16" t="s">
        <v>102</v>
      </c>
      <c r="FY16" t="s">
        <v>102</v>
      </c>
      <c r="FZ16" t="s">
        <v>102</v>
      </c>
      <c r="GA16" t="s">
        <v>102</v>
      </c>
      <c r="GB16" t="s">
        <v>102</v>
      </c>
      <c r="GC16" t="s">
        <v>102</v>
      </c>
      <c r="GD16" t="s">
        <v>102</v>
      </c>
      <c r="GE16" t="s">
        <v>102</v>
      </c>
      <c r="GF16" t="s">
        <v>102</v>
      </c>
      <c r="GG16" t="s">
        <v>102</v>
      </c>
      <c r="GH16" t="s">
        <v>102</v>
      </c>
      <c r="GI16" t="s">
        <v>102</v>
      </c>
      <c r="GJ16" t="s">
        <v>102</v>
      </c>
      <c r="GK16" t="s">
        <v>102</v>
      </c>
      <c r="GL16" t="s">
        <v>102</v>
      </c>
      <c r="GM16" t="s">
        <v>102</v>
      </c>
      <c r="GN16" t="s">
        <v>103</v>
      </c>
      <c r="GO16" t="s">
        <v>103</v>
      </c>
      <c r="GP16" t="s">
        <v>103</v>
      </c>
      <c r="GQ16" t="s">
        <v>103</v>
      </c>
      <c r="GR16" t="s">
        <v>103</v>
      </c>
      <c r="GS16" t="s">
        <v>103</v>
      </c>
      <c r="GT16" t="s">
        <v>103</v>
      </c>
      <c r="GU16" t="s">
        <v>103</v>
      </c>
      <c r="GV16" t="s">
        <v>103</v>
      </c>
      <c r="GW16" t="s">
        <v>103</v>
      </c>
      <c r="GX16" t="s">
        <v>103</v>
      </c>
      <c r="GY16" t="s">
        <v>103</v>
      </c>
      <c r="GZ16" t="s">
        <v>103</v>
      </c>
      <c r="HA16" t="s">
        <v>103</v>
      </c>
      <c r="HB16" t="s">
        <v>103</v>
      </c>
      <c r="HC16" t="s">
        <v>103</v>
      </c>
      <c r="HD16" t="s">
        <v>103</v>
      </c>
      <c r="HE16" t="s">
        <v>103</v>
      </c>
      <c r="HF16" t="s">
        <v>103</v>
      </c>
      <c r="HG16" t="s">
        <v>104</v>
      </c>
      <c r="HH16" t="s">
        <v>104</v>
      </c>
      <c r="HI16" t="s">
        <v>104</v>
      </c>
      <c r="HJ16" t="s">
        <v>104</v>
      </c>
      <c r="HK16" t="s">
        <v>104</v>
      </c>
      <c r="HL16" t="s">
        <v>104</v>
      </c>
      <c r="HM16" t="s">
        <v>104</v>
      </c>
      <c r="HN16" t="s">
        <v>104</v>
      </c>
      <c r="HO16" t="s">
        <v>104</v>
      </c>
      <c r="HP16" t="s">
        <v>104</v>
      </c>
      <c r="HQ16" t="s">
        <v>104</v>
      </c>
      <c r="HR16" t="s">
        <v>104</v>
      </c>
      <c r="HS16" t="s">
        <v>104</v>
      </c>
      <c r="HT16" t="s">
        <v>104</v>
      </c>
      <c r="HU16" t="s">
        <v>104</v>
      </c>
      <c r="HV16" t="s">
        <v>104</v>
      </c>
      <c r="HW16" t="s">
        <v>104</v>
      </c>
      <c r="HX16" t="s">
        <v>104</v>
      </c>
      <c r="HY16" t="s">
        <v>105</v>
      </c>
      <c r="HZ16" t="s">
        <v>105</v>
      </c>
      <c r="IA16" t="s">
        <v>105</v>
      </c>
      <c r="IB16" t="s">
        <v>105</v>
      </c>
      <c r="IC16" t="s">
        <v>105</v>
      </c>
      <c r="ID16" t="s">
        <v>105</v>
      </c>
      <c r="IE16" t="s">
        <v>105</v>
      </c>
      <c r="IF16" t="s">
        <v>105</v>
      </c>
      <c r="IG16" t="s">
        <v>105</v>
      </c>
      <c r="IH16" t="s">
        <v>105</v>
      </c>
      <c r="II16" t="s">
        <v>105</v>
      </c>
      <c r="IJ16" t="s">
        <v>105</v>
      </c>
      <c r="IK16" t="s">
        <v>105</v>
      </c>
      <c r="IL16" t="s">
        <v>105</v>
      </c>
      <c r="IM16" t="s">
        <v>105</v>
      </c>
      <c r="IN16" t="s">
        <v>105</v>
      </c>
    </row>
    <row r="17" spans="1:248" x14ac:dyDescent="0.35">
      <c r="A17" t="s">
        <v>106</v>
      </c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 t="s">
        <v>113</v>
      </c>
      <c r="I17" t="s">
        <v>114</v>
      </c>
      <c r="J17" t="s">
        <v>115</v>
      </c>
      <c r="K17" t="s">
        <v>116</v>
      </c>
      <c r="L17" t="s">
        <v>117</v>
      </c>
      <c r="M17" t="s">
        <v>118</v>
      </c>
      <c r="N17" t="s">
        <v>119</v>
      </c>
      <c r="O17" t="s">
        <v>120</v>
      </c>
      <c r="P17" t="s">
        <v>121</v>
      </c>
      <c r="Q17" t="s">
        <v>122</v>
      </c>
      <c r="R17" t="s">
        <v>123</v>
      </c>
      <c r="S17" t="s">
        <v>124</v>
      </c>
      <c r="T17" t="s">
        <v>125</v>
      </c>
      <c r="U17" t="s">
        <v>126</v>
      </c>
      <c r="V17" t="s">
        <v>127</v>
      </c>
      <c r="W17" t="s">
        <v>128</v>
      </c>
      <c r="X17" t="s">
        <v>129</v>
      </c>
      <c r="Y17" t="s">
        <v>130</v>
      </c>
      <c r="Z17" t="s">
        <v>131</v>
      </c>
      <c r="AA17" t="s">
        <v>132</v>
      </c>
      <c r="AB17" t="s">
        <v>133</v>
      </c>
      <c r="AC17" t="s">
        <v>90</v>
      </c>
      <c r="AD17" t="s">
        <v>134</v>
      </c>
      <c r="AE17" t="s">
        <v>135</v>
      </c>
      <c r="AF17" t="s">
        <v>136</v>
      </c>
      <c r="AG17" t="s">
        <v>137</v>
      </c>
      <c r="AH17" t="s">
        <v>138</v>
      </c>
      <c r="AI17" t="s">
        <v>139</v>
      </c>
      <c r="AJ17" t="s">
        <v>140</v>
      </c>
      <c r="AK17" t="s">
        <v>141</v>
      </c>
      <c r="AL17" t="s">
        <v>142</v>
      </c>
      <c r="AM17" t="s">
        <v>143</v>
      </c>
      <c r="AN17" t="s">
        <v>144</v>
      </c>
      <c r="AO17" t="s">
        <v>145</v>
      </c>
      <c r="AP17" t="s">
        <v>146</v>
      </c>
      <c r="AQ17" t="s">
        <v>147</v>
      </c>
      <c r="AR17" t="s">
        <v>437</v>
      </c>
      <c r="AS17" t="s">
        <v>148</v>
      </c>
      <c r="AT17" t="s">
        <v>149</v>
      </c>
      <c r="AU17" t="s">
        <v>150</v>
      </c>
      <c r="AV17" t="s">
        <v>151</v>
      </c>
      <c r="AW17" t="s">
        <v>152</v>
      </c>
      <c r="AX17" t="s">
        <v>153</v>
      </c>
      <c r="AY17" t="s">
        <v>154</v>
      </c>
      <c r="AZ17" t="s">
        <v>155</v>
      </c>
      <c r="BA17" t="s">
        <v>156</v>
      </c>
      <c r="BB17" t="s">
        <v>157</v>
      </c>
      <c r="BC17" t="s">
        <v>158</v>
      </c>
      <c r="BD17" t="s">
        <v>159</v>
      </c>
      <c r="BE17" t="s">
        <v>160</v>
      </c>
      <c r="BF17" t="s">
        <v>161</v>
      </c>
      <c r="BG17" t="s">
        <v>162</v>
      </c>
      <c r="BH17" t="s">
        <v>163</v>
      </c>
      <c r="BI17" t="s">
        <v>164</v>
      </c>
      <c r="BJ17" t="s">
        <v>165</v>
      </c>
      <c r="BK17" t="s">
        <v>166</v>
      </c>
      <c r="BL17" t="s">
        <v>167</v>
      </c>
      <c r="BM17" t="s">
        <v>168</v>
      </c>
      <c r="BN17" t="s">
        <v>169</v>
      </c>
      <c r="BO17" t="s">
        <v>170</v>
      </c>
      <c r="BP17" t="s">
        <v>171</v>
      </c>
      <c r="BQ17" t="s">
        <v>172</v>
      </c>
      <c r="BR17" t="s">
        <v>165</v>
      </c>
      <c r="BS17" t="s">
        <v>173</v>
      </c>
      <c r="BT17" t="s">
        <v>140</v>
      </c>
      <c r="BU17" t="s">
        <v>174</v>
      </c>
      <c r="BV17" t="s">
        <v>175</v>
      </c>
      <c r="BW17" t="s">
        <v>176</v>
      </c>
      <c r="BX17" t="s">
        <v>177</v>
      </c>
      <c r="BY17" t="s">
        <v>178</v>
      </c>
      <c r="BZ17" t="s">
        <v>179</v>
      </c>
      <c r="CA17" t="s">
        <v>180</v>
      </c>
      <c r="CB17" t="s">
        <v>181</v>
      </c>
      <c r="CC17" t="s">
        <v>182</v>
      </c>
      <c r="CD17" t="s">
        <v>183</v>
      </c>
      <c r="CE17" t="s">
        <v>184</v>
      </c>
      <c r="CF17" t="s">
        <v>111</v>
      </c>
      <c r="CG17" t="s">
        <v>185</v>
      </c>
      <c r="CH17" t="s">
        <v>186</v>
      </c>
      <c r="CI17" t="s">
        <v>187</v>
      </c>
      <c r="CJ17" t="s">
        <v>188</v>
      </c>
      <c r="CK17" t="s">
        <v>189</v>
      </c>
      <c r="CL17" t="s">
        <v>190</v>
      </c>
      <c r="CM17" t="s">
        <v>191</v>
      </c>
      <c r="CN17" t="s">
        <v>192</v>
      </c>
      <c r="CO17" t="s">
        <v>193</v>
      </c>
      <c r="CP17" t="s">
        <v>194</v>
      </c>
      <c r="CQ17" t="s">
        <v>195</v>
      </c>
      <c r="CR17" t="s">
        <v>196</v>
      </c>
      <c r="CS17" t="s">
        <v>197</v>
      </c>
      <c r="CT17" t="s">
        <v>198</v>
      </c>
      <c r="CU17" t="s">
        <v>199</v>
      </c>
      <c r="CV17" t="s">
        <v>200</v>
      </c>
      <c r="CW17" t="s">
        <v>201</v>
      </c>
      <c r="CX17" t="s">
        <v>202</v>
      </c>
      <c r="CY17" t="s">
        <v>203</v>
      </c>
      <c r="CZ17" t="s">
        <v>204</v>
      </c>
      <c r="DA17" t="s">
        <v>205</v>
      </c>
      <c r="DB17" t="s">
        <v>206</v>
      </c>
      <c r="DC17" t="s">
        <v>207</v>
      </c>
      <c r="DD17" t="s">
        <v>208</v>
      </c>
      <c r="DE17" t="s">
        <v>209</v>
      </c>
      <c r="DF17" t="s">
        <v>210</v>
      </c>
      <c r="DG17" t="s">
        <v>211</v>
      </c>
      <c r="DH17" t="s">
        <v>212</v>
      </c>
      <c r="DI17" t="s">
        <v>213</v>
      </c>
      <c r="DJ17" t="s">
        <v>214</v>
      </c>
      <c r="DK17" t="s">
        <v>215</v>
      </c>
      <c r="DL17" t="s">
        <v>216</v>
      </c>
      <c r="DM17" t="s">
        <v>217</v>
      </c>
      <c r="DN17" t="s">
        <v>218</v>
      </c>
      <c r="DO17" t="s">
        <v>219</v>
      </c>
      <c r="DP17" t="s">
        <v>220</v>
      </c>
      <c r="DQ17" t="s">
        <v>221</v>
      </c>
      <c r="DR17" t="s">
        <v>222</v>
      </c>
      <c r="DS17" t="s">
        <v>223</v>
      </c>
      <c r="DT17" t="s">
        <v>224</v>
      </c>
      <c r="DU17" t="s">
        <v>225</v>
      </c>
      <c r="DV17" t="s">
        <v>226</v>
      </c>
      <c r="DW17" t="s">
        <v>227</v>
      </c>
      <c r="DX17" t="s">
        <v>228</v>
      </c>
      <c r="DY17" t="s">
        <v>229</v>
      </c>
      <c r="DZ17" t="s">
        <v>230</v>
      </c>
      <c r="EA17" t="s">
        <v>231</v>
      </c>
      <c r="EB17" t="s">
        <v>232</v>
      </c>
      <c r="EC17" t="s">
        <v>233</v>
      </c>
      <c r="ED17" t="s">
        <v>234</v>
      </c>
      <c r="EE17" t="s">
        <v>107</v>
      </c>
      <c r="EF17" t="s">
        <v>110</v>
      </c>
      <c r="EG17" t="s">
        <v>235</v>
      </c>
      <c r="EH17" t="s">
        <v>236</v>
      </c>
      <c r="EI17" t="s">
        <v>237</v>
      </c>
      <c r="EJ17" t="s">
        <v>238</v>
      </c>
      <c r="EK17" t="s">
        <v>239</v>
      </c>
      <c r="EL17" t="s">
        <v>240</v>
      </c>
      <c r="EM17" t="s">
        <v>241</v>
      </c>
      <c r="EN17" t="s">
        <v>242</v>
      </c>
      <c r="EO17" t="s">
        <v>243</v>
      </c>
      <c r="EP17" t="s">
        <v>244</v>
      </c>
      <c r="EQ17" t="s">
        <v>245</v>
      </c>
      <c r="ER17" t="s">
        <v>246</v>
      </c>
      <c r="ES17" t="s">
        <v>247</v>
      </c>
      <c r="ET17" t="s">
        <v>248</v>
      </c>
      <c r="EU17" t="s">
        <v>249</v>
      </c>
      <c r="EV17" t="s">
        <v>250</v>
      </c>
      <c r="EW17" t="s">
        <v>251</v>
      </c>
      <c r="EX17" t="s">
        <v>252</v>
      </c>
      <c r="EY17" t="s">
        <v>253</v>
      </c>
      <c r="EZ17" t="s">
        <v>254</v>
      </c>
      <c r="FA17" t="s">
        <v>255</v>
      </c>
      <c r="FB17" t="s">
        <v>256</v>
      </c>
      <c r="FC17" t="s">
        <v>257</v>
      </c>
      <c r="FD17" t="s">
        <v>258</v>
      </c>
      <c r="FE17" t="s">
        <v>259</v>
      </c>
      <c r="FF17" t="s">
        <v>260</v>
      </c>
      <c r="FG17" t="s">
        <v>261</v>
      </c>
      <c r="FH17" t="s">
        <v>262</v>
      </c>
      <c r="FI17" t="s">
        <v>263</v>
      </c>
      <c r="FJ17" t="s">
        <v>264</v>
      </c>
      <c r="FK17" t="s">
        <v>265</v>
      </c>
      <c r="FL17" t="s">
        <v>266</v>
      </c>
      <c r="FM17" t="s">
        <v>267</v>
      </c>
      <c r="FN17" t="s">
        <v>268</v>
      </c>
      <c r="FO17" t="s">
        <v>269</v>
      </c>
      <c r="FP17" t="s">
        <v>270</v>
      </c>
      <c r="FQ17" t="s">
        <v>271</v>
      </c>
      <c r="FR17" t="s">
        <v>272</v>
      </c>
      <c r="FS17" t="s">
        <v>273</v>
      </c>
      <c r="FT17" t="s">
        <v>274</v>
      </c>
      <c r="FU17" t="s">
        <v>275</v>
      </c>
      <c r="FV17" t="s">
        <v>276</v>
      </c>
      <c r="FW17" t="s">
        <v>277</v>
      </c>
      <c r="FX17" t="s">
        <v>278</v>
      </c>
      <c r="FY17" t="s">
        <v>279</v>
      </c>
      <c r="FZ17" t="s">
        <v>280</v>
      </c>
      <c r="GA17" t="s">
        <v>281</v>
      </c>
      <c r="GB17" t="s">
        <v>282</v>
      </c>
      <c r="GC17" t="s">
        <v>283</v>
      </c>
      <c r="GD17" t="s">
        <v>284</v>
      </c>
      <c r="GE17" t="s">
        <v>285</v>
      </c>
      <c r="GF17" t="s">
        <v>286</v>
      </c>
      <c r="GG17" t="s">
        <v>287</v>
      </c>
      <c r="GH17" t="s">
        <v>288</v>
      </c>
      <c r="GI17" t="s">
        <v>289</v>
      </c>
      <c r="GJ17" t="s">
        <v>290</v>
      </c>
      <c r="GK17" t="s">
        <v>291</v>
      </c>
      <c r="GL17" t="s">
        <v>292</v>
      </c>
      <c r="GM17" t="s">
        <v>293</v>
      </c>
      <c r="GN17" t="s">
        <v>294</v>
      </c>
      <c r="GO17" t="s">
        <v>295</v>
      </c>
      <c r="GP17" t="s">
        <v>296</v>
      </c>
      <c r="GQ17" t="s">
        <v>297</v>
      </c>
      <c r="GR17" t="s">
        <v>298</v>
      </c>
      <c r="GS17" t="s">
        <v>299</v>
      </c>
      <c r="GT17" t="s">
        <v>300</v>
      </c>
      <c r="GU17" t="s">
        <v>301</v>
      </c>
      <c r="GV17" t="s">
        <v>302</v>
      </c>
      <c r="GW17" t="s">
        <v>303</v>
      </c>
      <c r="GX17" t="s">
        <v>304</v>
      </c>
      <c r="GY17" t="s">
        <v>305</v>
      </c>
      <c r="GZ17" t="s">
        <v>306</v>
      </c>
      <c r="HA17" t="s">
        <v>307</v>
      </c>
      <c r="HB17" t="s">
        <v>308</v>
      </c>
      <c r="HC17" t="s">
        <v>309</v>
      </c>
      <c r="HD17" t="s">
        <v>310</v>
      </c>
      <c r="HE17" t="s">
        <v>311</v>
      </c>
      <c r="HF17" t="s">
        <v>312</v>
      </c>
      <c r="HG17" t="s">
        <v>313</v>
      </c>
      <c r="HH17" t="s">
        <v>314</v>
      </c>
      <c r="HI17" t="s">
        <v>315</v>
      </c>
      <c r="HJ17" t="s">
        <v>316</v>
      </c>
      <c r="HK17" t="s">
        <v>317</v>
      </c>
      <c r="HL17" t="s">
        <v>318</v>
      </c>
      <c r="HM17" t="s">
        <v>319</v>
      </c>
      <c r="HN17" t="s">
        <v>320</v>
      </c>
      <c r="HO17" t="s">
        <v>321</v>
      </c>
      <c r="HP17" t="s">
        <v>322</v>
      </c>
      <c r="HQ17" t="s">
        <v>323</v>
      </c>
      <c r="HR17" t="s">
        <v>324</v>
      </c>
      <c r="HS17" t="s">
        <v>325</v>
      </c>
      <c r="HT17" t="s">
        <v>326</v>
      </c>
      <c r="HU17" t="s">
        <v>327</v>
      </c>
      <c r="HV17" t="s">
        <v>328</v>
      </c>
      <c r="HW17" t="s">
        <v>329</v>
      </c>
      <c r="HX17" t="s">
        <v>330</v>
      </c>
      <c r="HY17" t="s">
        <v>331</v>
      </c>
      <c r="HZ17" t="s">
        <v>332</v>
      </c>
      <c r="IA17" t="s">
        <v>333</v>
      </c>
      <c r="IB17" t="s">
        <v>334</v>
      </c>
      <c r="IC17" t="s">
        <v>335</v>
      </c>
      <c r="ID17" t="s">
        <v>336</v>
      </c>
      <c r="IE17" t="s">
        <v>337</v>
      </c>
      <c r="IF17" t="s">
        <v>338</v>
      </c>
      <c r="IG17" t="s">
        <v>339</v>
      </c>
      <c r="IH17" t="s">
        <v>340</v>
      </c>
      <c r="II17" t="s">
        <v>341</v>
      </c>
      <c r="IJ17" t="s">
        <v>342</v>
      </c>
      <c r="IK17" t="s">
        <v>343</v>
      </c>
      <c r="IL17" t="s">
        <v>344</v>
      </c>
      <c r="IM17" t="s">
        <v>345</v>
      </c>
      <c r="IN17" t="s">
        <v>346</v>
      </c>
    </row>
    <row r="18" spans="1:248" x14ac:dyDescent="0.35">
      <c r="B18" t="s">
        <v>347</v>
      </c>
      <c r="C18" t="s">
        <v>347</v>
      </c>
      <c r="F18" t="s">
        <v>347</v>
      </c>
      <c r="G18" t="s">
        <v>348</v>
      </c>
      <c r="H18" t="s">
        <v>349</v>
      </c>
      <c r="I18" t="s">
        <v>350</v>
      </c>
      <c r="J18" t="s">
        <v>350</v>
      </c>
      <c r="K18" t="s">
        <v>192</v>
      </c>
      <c r="L18" t="s">
        <v>192</v>
      </c>
      <c r="M18" t="s">
        <v>348</v>
      </c>
      <c r="N18" t="s">
        <v>348</v>
      </c>
      <c r="O18" t="s">
        <v>348</v>
      </c>
      <c r="P18" t="s">
        <v>348</v>
      </c>
      <c r="Q18" t="s">
        <v>351</v>
      </c>
      <c r="R18" t="s">
        <v>352</v>
      </c>
      <c r="S18" t="s">
        <v>352</v>
      </c>
      <c r="T18" t="s">
        <v>353</v>
      </c>
      <c r="U18" t="s">
        <v>354</v>
      </c>
      <c r="V18" t="s">
        <v>353</v>
      </c>
      <c r="W18" t="s">
        <v>353</v>
      </c>
      <c r="X18" t="s">
        <v>353</v>
      </c>
      <c r="Y18" t="s">
        <v>351</v>
      </c>
      <c r="Z18" t="s">
        <v>351</v>
      </c>
      <c r="AA18" t="s">
        <v>351</v>
      </c>
      <c r="AB18" t="s">
        <v>351</v>
      </c>
      <c r="AC18" t="s">
        <v>355</v>
      </c>
      <c r="AD18" t="s">
        <v>354</v>
      </c>
      <c r="AF18" t="s">
        <v>354</v>
      </c>
      <c r="AG18" t="s">
        <v>355</v>
      </c>
      <c r="AN18" t="s">
        <v>349</v>
      </c>
      <c r="AU18" t="s">
        <v>349</v>
      </c>
      <c r="AV18" t="s">
        <v>349</v>
      </c>
      <c r="AW18" t="s">
        <v>349</v>
      </c>
      <c r="AY18" t="s">
        <v>356</v>
      </c>
      <c r="BK18" t="s">
        <v>357</v>
      </c>
      <c r="BL18" t="s">
        <v>357</v>
      </c>
      <c r="BM18" t="s">
        <v>357</v>
      </c>
      <c r="BN18" t="s">
        <v>349</v>
      </c>
      <c r="BP18" t="s">
        <v>358</v>
      </c>
      <c r="BS18" t="s">
        <v>357</v>
      </c>
      <c r="BX18" t="s">
        <v>347</v>
      </c>
      <c r="BY18" t="s">
        <v>347</v>
      </c>
      <c r="BZ18" t="s">
        <v>347</v>
      </c>
      <c r="CA18" t="s">
        <v>347</v>
      </c>
      <c r="CB18" t="s">
        <v>349</v>
      </c>
      <c r="CC18" t="s">
        <v>349</v>
      </c>
      <c r="CE18" t="s">
        <v>359</v>
      </c>
      <c r="CF18" t="s">
        <v>347</v>
      </c>
      <c r="CG18" t="s">
        <v>350</v>
      </c>
      <c r="CH18" t="s">
        <v>350</v>
      </c>
      <c r="CI18" t="s">
        <v>360</v>
      </c>
      <c r="CJ18" t="s">
        <v>360</v>
      </c>
      <c r="CK18" t="s">
        <v>350</v>
      </c>
      <c r="CL18" t="s">
        <v>360</v>
      </c>
      <c r="CM18" t="s">
        <v>355</v>
      </c>
      <c r="CN18" t="s">
        <v>353</v>
      </c>
      <c r="CO18" t="s">
        <v>353</v>
      </c>
      <c r="CP18" t="s">
        <v>352</v>
      </c>
      <c r="CQ18" t="s">
        <v>352</v>
      </c>
      <c r="CR18" t="s">
        <v>352</v>
      </c>
      <c r="CS18" t="s">
        <v>352</v>
      </c>
      <c r="CT18" t="s">
        <v>352</v>
      </c>
      <c r="CU18" t="s">
        <v>361</v>
      </c>
      <c r="CV18" t="s">
        <v>349</v>
      </c>
      <c r="CW18" t="s">
        <v>349</v>
      </c>
      <c r="CX18" t="s">
        <v>350</v>
      </c>
      <c r="CY18" t="s">
        <v>350</v>
      </c>
      <c r="CZ18" t="s">
        <v>350</v>
      </c>
      <c r="DA18" t="s">
        <v>360</v>
      </c>
      <c r="DB18" t="s">
        <v>350</v>
      </c>
      <c r="DC18" t="s">
        <v>360</v>
      </c>
      <c r="DD18" t="s">
        <v>353</v>
      </c>
      <c r="DE18" t="s">
        <v>353</v>
      </c>
      <c r="DF18" t="s">
        <v>352</v>
      </c>
      <c r="DG18" t="s">
        <v>352</v>
      </c>
      <c r="DH18" t="s">
        <v>349</v>
      </c>
      <c r="DM18" t="s">
        <v>349</v>
      </c>
      <c r="DP18" t="s">
        <v>352</v>
      </c>
      <c r="DQ18" t="s">
        <v>352</v>
      </c>
      <c r="DR18" t="s">
        <v>352</v>
      </c>
      <c r="DS18" t="s">
        <v>352</v>
      </c>
      <c r="DT18" t="s">
        <v>352</v>
      </c>
      <c r="DU18" t="s">
        <v>349</v>
      </c>
      <c r="DV18" t="s">
        <v>349</v>
      </c>
      <c r="DW18" t="s">
        <v>349</v>
      </c>
      <c r="DX18" t="s">
        <v>347</v>
      </c>
      <c r="EA18" t="s">
        <v>362</v>
      </c>
      <c r="EB18" t="s">
        <v>362</v>
      </c>
      <c r="ED18" t="s">
        <v>347</v>
      </c>
      <c r="EE18" t="s">
        <v>363</v>
      </c>
      <c r="EG18" t="s">
        <v>347</v>
      </c>
      <c r="EH18" t="s">
        <v>347</v>
      </c>
      <c r="EJ18" t="s">
        <v>364</v>
      </c>
      <c r="EK18" t="s">
        <v>365</v>
      </c>
      <c r="EL18" t="s">
        <v>364</v>
      </c>
      <c r="EM18" t="s">
        <v>365</v>
      </c>
      <c r="EN18" t="s">
        <v>364</v>
      </c>
      <c r="EO18" t="s">
        <v>365</v>
      </c>
      <c r="EP18" t="s">
        <v>354</v>
      </c>
      <c r="EQ18" t="s">
        <v>354</v>
      </c>
      <c r="ES18" t="s">
        <v>366</v>
      </c>
      <c r="EW18" t="s">
        <v>366</v>
      </c>
      <c r="FC18" t="s">
        <v>367</v>
      </c>
      <c r="FD18" t="s">
        <v>367</v>
      </c>
      <c r="FQ18" t="s">
        <v>367</v>
      </c>
      <c r="FR18" t="s">
        <v>367</v>
      </c>
      <c r="FS18" t="s">
        <v>368</v>
      </c>
      <c r="FT18" t="s">
        <v>368</v>
      </c>
      <c r="FU18" t="s">
        <v>352</v>
      </c>
      <c r="FV18" t="s">
        <v>352</v>
      </c>
      <c r="FW18" t="s">
        <v>354</v>
      </c>
      <c r="FX18" t="s">
        <v>352</v>
      </c>
      <c r="FY18" t="s">
        <v>360</v>
      </c>
      <c r="FZ18" t="s">
        <v>354</v>
      </c>
      <c r="GA18" t="s">
        <v>354</v>
      </c>
      <c r="GC18" t="s">
        <v>367</v>
      </c>
      <c r="GD18" t="s">
        <v>367</v>
      </c>
      <c r="GE18" t="s">
        <v>367</v>
      </c>
      <c r="GF18" t="s">
        <v>367</v>
      </c>
      <c r="GG18" t="s">
        <v>367</v>
      </c>
      <c r="GH18" t="s">
        <v>367</v>
      </c>
      <c r="GI18" t="s">
        <v>367</v>
      </c>
      <c r="GJ18" t="s">
        <v>369</v>
      </c>
      <c r="GK18" t="s">
        <v>370</v>
      </c>
      <c r="GL18" t="s">
        <v>369</v>
      </c>
      <c r="GM18" t="s">
        <v>369</v>
      </c>
      <c r="GN18" t="s">
        <v>367</v>
      </c>
      <c r="GO18" t="s">
        <v>367</v>
      </c>
      <c r="GP18" t="s">
        <v>367</v>
      </c>
      <c r="GQ18" t="s">
        <v>367</v>
      </c>
      <c r="GR18" t="s">
        <v>367</v>
      </c>
      <c r="GS18" t="s">
        <v>367</v>
      </c>
      <c r="GT18" t="s">
        <v>367</v>
      </c>
      <c r="GU18" t="s">
        <v>367</v>
      </c>
      <c r="GV18" t="s">
        <v>367</v>
      </c>
      <c r="GW18" t="s">
        <v>367</v>
      </c>
      <c r="GX18" t="s">
        <v>367</v>
      </c>
      <c r="GY18" t="s">
        <v>367</v>
      </c>
      <c r="HF18" t="s">
        <v>367</v>
      </c>
      <c r="HG18" t="s">
        <v>354</v>
      </c>
      <c r="HH18" t="s">
        <v>354</v>
      </c>
      <c r="HI18" t="s">
        <v>364</v>
      </c>
      <c r="HJ18" t="s">
        <v>365</v>
      </c>
      <c r="HK18" t="s">
        <v>365</v>
      </c>
      <c r="HO18" t="s">
        <v>365</v>
      </c>
      <c r="HS18" t="s">
        <v>350</v>
      </c>
      <c r="HT18" t="s">
        <v>350</v>
      </c>
      <c r="HU18" t="s">
        <v>360</v>
      </c>
      <c r="HV18" t="s">
        <v>360</v>
      </c>
      <c r="HW18" t="s">
        <v>371</v>
      </c>
      <c r="HX18" t="s">
        <v>371</v>
      </c>
      <c r="HZ18" t="s">
        <v>355</v>
      </c>
      <c r="IA18" t="s">
        <v>355</v>
      </c>
      <c r="IB18" t="s">
        <v>352</v>
      </c>
      <c r="IC18" t="s">
        <v>352</v>
      </c>
      <c r="ID18" t="s">
        <v>352</v>
      </c>
      <c r="IE18" t="s">
        <v>352</v>
      </c>
      <c r="IF18" t="s">
        <v>352</v>
      </c>
      <c r="IG18" t="s">
        <v>354</v>
      </c>
      <c r="IH18" t="s">
        <v>354</v>
      </c>
      <c r="II18" t="s">
        <v>354</v>
      </c>
      <c r="IJ18" t="s">
        <v>352</v>
      </c>
      <c r="IK18" t="s">
        <v>350</v>
      </c>
      <c r="IL18" t="s">
        <v>360</v>
      </c>
      <c r="IM18" t="s">
        <v>354</v>
      </c>
      <c r="IN18" t="s">
        <v>354</v>
      </c>
    </row>
    <row r="19" spans="1:248" x14ac:dyDescent="0.35">
      <c r="A19">
        <v>2</v>
      </c>
      <c r="B19">
        <v>1599675191.0999999</v>
      </c>
      <c r="C19">
        <v>367</v>
      </c>
      <c r="D19" t="s">
        <v>378</v>
      </c>
      <c r="E19" t="s">
        <v>379</v>
      </c>
      <c r="F19">
        <v>1599675191.0999999</v>
      </c>
      <c r="G19">
        <f t="shared" ref="G19:G30" si="0">CM19*AE19*(CI19-CJ19)/(100*$B$7*(1000-AE19*CI19))</f>
        <v>3.8633182482867077E-3</v>
      </c>
      <c r="H19">
        <f t="shared" ref="H19:H30" si="1">CM19*AE19*(CH19-CG19*(1000-AE19*CJ19)/(1000-AE19*CI19))/(100*$B$7)</f>
        <v>21.34334177470053</v>
      </c>
      <c r="I19">
        <f t="shared" ref="I19:I30" si="2">CG19 - IF(AE19&gt;1, H19*$B$7*100/(AG19*CU19), 0)</f>
        <v>372.64499999999998</v>
      </c>
      <c r="J19">
        <f t="shared" ref="J19:J30" si="3">((P19-G19/2)*I19-H19)/(P19+G19/2)</f>
        <v>308.44234884563167</v>
      </c>
      <c r="K19">
        <f t="shared" ref="K19:K30" si="4">J19*(CN19+CO19)/1000</f>
        <v>31.491038798534806</v>
      </c>
      <c r="L19">
        <f t="shared" ref="L19:L30" si="5">(CG19 - IF(AE19&gt;1, H19*$B$7*100/(AG19*CU19), 0))*(CN19+CO19)/1000</f>
        <v>38.045936937644996</v>
      </c>
      <c r="M19">
        <f t="shared" ref="M19:M30" si="6">2/((1/O19-1/N19)+SIGN(O19)*SQRT((1/O19-1/N19)*(1/O19-1/N19) + 4*$C$7/(($C$7+1)*($C$7+1))*(2*1/O19*1/N19-1/N19*1/N19)))</f>
        <v>0.62054335961530471</v>
      </c>
      <c r="N19">
        <f t="shared" ref="N19:N30" si="7">IF(LEFT($D$7,1)&lt;&gt;"0",IF(LEFT($D$7,1)="1",3,$E$7),$D$5+$E$5*(CU19*CN19/($K$5*1000))+$F$5*(CU19*CN19/($K$5*1000))*MAX(MIN($B$7,$J$5),$I$5)*MAX(MIN($B$7,$J$5),$I$5)+$G$5*MAX(MIN($B$7,$J$5),$I$5)*(CU19*CN19/($K$5*1000))+$H$5*(CU19*CN19/($K$5*1000))*(CU19*CN19/($K$5*1000)))</f>
        <v>2.9621713916322352</v>
      </c>
      <c r="O19">
        <f t="shared" ref="O19:O30" si="8">G19*(1000-(1000*0.61365*EXP(17.502*S19/(240.97+S19))/(CN19+CO19)+CI19)/2)/(1000*0.61365*EXP(17.502*S19/(240.97+S19))/(CN19+CO19)-CI19)</f>
        <v>0.55634570057516997</v>
      </c>
      <c r="P19">
        <f t="shared" ref="P19:P30" si="9">1/(($C$7+1)/(M19/1.6)+1/(N19/1.37)) + $C$7/(($C$7+1)/(M19/1.6) + $C$7/(N19/1.37))</f>
        <v>0.3529288893686921</v>
      </c>
      <c r="Q19">
        <f t="shared" ref="Q19:Q30" si="10">(CC19*CE19)</f>
        <v>209.75811669945278</v>
      </c>
      <c r="R19">
        <f t="shared" ref="R19:R30" si="11">(CP19+(Q19+2*0.95*0.0000000567*(((CP19+$B$9)+273)^4-(CP19+273)^4)-44100*G19)/(1.84*29.3*N19+8*0.95*0.0000000567*(CP19+273)^3))</f>
        <v>23.788313095278902</v>
      </c>
      <c r="S19">
        <f t="shared" ref="S19:S30" si="12">($C$9*CQ19+$D$9*CR19+$E$9*R19)</f>
        <v>23.0121</v>
      </c>
      <c r="T19">
        <f t="shared" ref="T19:T30" si="13">0.61365*EXP(17.502*S19/(240.97+S19))</f>
        <v>2.8217874474375679</v>
      </c>
      <c r="U19">
        <f t="shared" ref="U19:U30" si="14">(V19/W19*100)</f>
        <v>73.036691462118171</v>
      </c>
      <c r="V19">
        <f t="shared" ref="V19:V30" si="15">CI19*(CN19+CO19)/1000</f>
        <v>2.1300088930626004</v>
      </c>
      <c r="W19">
        <f t="shared" ref="W19:W30" si="16">0.61365*EXP(17.502*CP19/(240.97+CP19))</f>
        <v>2.9163545752443745</v>
      </c>
      <c r="X19">
        <f t="shared" ref="X19:X30" si="17">(T19-CI19*(CN19+CO19)/1000)</f>
        <v>0.69177855437496749</v>
      </c>
      <c r="Y19">
        <f t="shared" ref="Y19:Y30" si="18">(-G19*44100)</f>
        <v>-170.37233474944381</v>
      </c>
      <c r="Z19">
        <f t="shared" ref="Z19:Z30" si="19">2*29.3*N19*0.92*(CP19-S19)</f>
        <v>87.162395583046518</v>
      </c>
      <c r="AA19">
        <f t="shared" ref="AA19:AA30" si="20">2*0.95*0.0000000567*(((CP19+$B$9)+273)^4-(S19+273)^4)</f>
        <v>6.1172967139835013</v>
      </c>
      <c r="AB19">
        <f t="shared" ref="AB19:AB30" si="21">Q19+AA19+Y19+Z19</f>
        <v>132.66547424703901</v>
      </c>
      <c r="AC19">
        <v>2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MAX(0,($B$15+$C$15*CU19)/(1+$D$15*CU19)*CN19/(CP19+273)*$E$15)</f>
        <v>54492.560851024602</v>
      </c>
      <c r="AH19" t="s">
        <v>372</v>
      </c>
      <c r="AI19">
        <v>10487.9</v>
      </c>
      <c r="AJ19">
        <v>633.61599999999999</v>
      </c>
      <c r="AK19">
        <v>3095.61</v>
      </c>
      <c r="AL19">
        <f t="shared" ref="AL19:AL30" si="25">AK19-AJ19</f>
        <v>2461.9940000000001</v>
      </c>
      <c r="AM19">
        <f t="shared" ref="AM19:AM30" si="26">AL19/AK19</f>
        <v>0.79531788565097028</v>
      </c>
      <c r="AN19">
        <v>-1.0294478798694</v>
      </c>
      <c r="AO19" t="s">
        <v>380</v>
      </c>
      <c r="AP19">
        <v>10473.200000000001</v>
      </c>
      <c r="AQ19">
        <v>825.46936000000005</v>
      </c>
      <c r="AR19">
        <v>1167.5</v>
      </c>
      <c r="AS19">
        <f t="shared" ref="AS19:AS30" si="27">1-AQ19/AR19</f>
        <v>0.29295986295503207</v>
      </c>
      <c r="AT19">
        <v>0.5</v>
      </c>
      <c r="AU19">
        <f t="shared" ref="AU19:AU30" si="28">CC19</f>
        <v>1093.3227008990939</v>
      </c>
      <c r="AV19">
        <f t="shared" ref="AV19:AV30" si="29">H19</f>
        <v>21.34334177470053</v>
      </c>
      <c r="AW19">
        <f t="shared" ref="AW19:AW30" si="30">AS19*AT19*AU19</f>
        <v>160.14983431051203</v>
      </c>
      <c r="AX19">
        <f t="shared" ref="AX19:AX30" si="31">BC19/AR19</f>
        <v>0.49661670235546035</v>
      </c>
      <c r="AY19">
        <f t="shared" ref="AY19:AY30" si="32">(AV19-AN19)/AU19</f>
        <v>2.0463116366441186E-2</v>
      </c>
      <c r="AZ19">
        <f t="shared" ref="AZ19:AZ30" si="33">(AK19-AR19)/AR19</f>
        <v>1.6514860813704497</v>
      </c>
      <c r="BA19" t="s">
        <v>381</v>
      </c>
      <c r="BB19">
        <v>587.70000000000005</v>
      </c>
      <c r="BC19">
        <f t="shared" ref="BC19:BC30" si="34">AR19-BB19</f>
        <v>579.79999999999995</v>
      </c>
      <c r="BD19">
        <f t="shared" ref="BD19:BD30" si="35">(AR19-AQ19)/(AR19-BB19)</f>
        <v>0.5899114177302518</v>
      </c>
      <c r="BE19">
        <f t="shared" ref="BE19:BE30" si="36">(AK19-AR19)/(AK19-BB19)</f>
        <v>0.76881148047577474</v>
      </c>
      <c r="BF19">
        <f t="shared" ref="BF19:BF30" si="37">(AR19-AQ19)/(AR19-AJ19)</f>
        <v>0.64064598302252918</v>
      </c>
      <c r="BG19">
        <f t="shared" ref="BG19:BG30" si="38">(AK19-AR19)/(AK19-AJ19)</f>
        <v>0.78314975584830837</v>
      </c>
      <c r="BH19">
        <f t="shared" ref="BH19:BH30" si="39">(BD19*BB19/AQ19)</f>
        <v>0.41999250002455452</v>
      </c>
      <c r="BI19">
        <f t="shared" ref="BI19:BI30" si="40">(1-BH19)</f>
        <v>0.58000749997544543</v>
      </c>
      <c r="BJ19">
        <v>458</v>
      </c>
      <c r="BK19">
        <v>300</v>
      </c>
      <c r="BL19">
        <v>300</v>
      </c>
      <c r="BM19">
        <v>300</v>
      </c>
      <c r="BN19">
        <v>10473.200000000001</v>
      </c>
      <c r="BO19">
        <v>1116.03</v>
      </c>
      <c r="BP19">
        <v>-7.6012700000000002E-3</v>
      </c>
      <c r="BQ19">
        <v>1.86</v>
      </c>
      <c r="BR19" t="s">
        <v>373</v>
      </c>
      <c r="BS19" t="s">
        <v>373</v>
      </c>
      <c r="BT19" t="s">
        <v>373</v>
      </c>
      <c r="BU19" t="s">
        <v>373</v>
      </c>
      <c r="BV19" t="s">
        <v>373</v>
      </c>
      <c r="BW19" t="s">
        <v>373</v>
      </c>
      <c r="BX19" t="s">
        <v>373</v>
      </c>
      <c r="BY19" t="s">
        <v>373</v>
      </c>
      <c r="BZ19" t="s">
        <v>373</v>
      </c>
      <c r="CA19" t="s">
        <v>373</v>
      </c>
      <c r="CB19">
        <f t="shared" ref="CB19:CB30" si="41">$B$13*CV19+$C$13*CW19+$F$13*DH19*(1-DK19)</f>
        <v>1300.1400000000001</v>
      </c>
      <c r="CC19">
        <f t="shared" ref="CC19:CC30" si="42">CB19*CD19</f>
        <v>1093.3227008990939</v>
      </c>
      <c r="CD19">
        <f t="shared" ref="CD19:CD30" si="43">($B$13*$D$11+$C$13*$D$11+$F$13*((DU19+DM19)/MAX(DU19+DM19+DV19, 0.1)*$I$11+DV19/MAX(DU19+DM19+DV19, 0.1)*$J$11))/($B$13+$C$13+$F$13)</f>
        <v>0.84092690087151678</v>
      </c>
      <c r="CE19">
        <f t="shared" ref="CE19:CE30" si="44">($B$13*$K$11+$C$13*$K$11+$F$13*((DU19+DM19)/MAX(DU19+DM19+DV19, 0.1)*$P$11+DV19/MAX(DU19+DM19+DV19, 0.1)*$Q$11))/($B$13+$C$13+$F$13)</f>
        <v>0.1918538017430336</v>
      </c>
      <c r="CF19">
        <v>1599675191.0999999</v>
      </c>
      <c r="CG19">
        <v>372.64499999999998</v>
      </c>
      <c r="CH19">
        <v>399.983</v>
      </c>
      <c r="CI19">
        <v>20.8626</v>
      </c>
      <c r="CJ19">
        <v>16.323599999999999</v>
      </c>
      <c r="CK19">
        <v>338.72399999999999</v>
      </c>
      <c r="CL19">
        <v>19.567799999999998</v>
      </c>
      <c r="CM19">
        <v>500.029</v>
      </c>
      <c r="CN19">
        <v>101.89700000000001</v>
      </c>
      <c r="CO19">
        <v>0.20000100000000001</v>
      </c>
      <c r="CP19">
        <v>23.5579</v>
      </c>
      <c r="CQ19">
        <v>23.0121</v>
      </c>
      <c r="CR19">
        <v>999.9</v>
      </c>
      <c r="CS19">
        <v>0</v>
      </c>
      <c r="CT19">
        <v>0</v>
      </c>
      <c r="CU19">
        <v>9997.5</v>
      </c>
      <c r="CV19">
        <v>0</v>
      </c>
      <c r="CW19">
        <v>1.5289399999999999E-3</v>
      </c>
      <c r="CX19">
        <v>-27.338899999999999</v>
      </c>
      <c r="CY19">
        <v>380.58499999999998</v>
      </c>
      <c r="CZ19">
        <v>406.62099999999998</v>
      </c>
      <c r="DA19">
        <v>4.5389499999999998</v>
      </c>
      <c r="DB19">
        <v>399.983</v>
      </c>
      <c r="DC19">
        <v>16.323599999999999</v>
      </c>
      <c r="DD19">
        <v>2.1258400000000002</v>
      </c>
      <c r="DE19">
        <v>1.66333</v>
      </c>
      <c r="DF19">
        <v>18.414100000000001</v>
      </c>
      <c r="DG19">
        <v>14.558400000000001</v>
      </c>
      <c r="DH19">
        <v>1300.1400000000001</v>
      </c>
      <c r="DI19">
        <v>0.96898600000000001</v>
      </c>
      <c r="DJ19">
        <v>3.1014300000000002E-2</v>
      </c>
      <c r="DK19">
        <v>0</v>
      </c>
      <c r="DL19">
        <v>824.20699999999999</v>
      </c>
      <c r="DM19">
        <v>4.9990300000000003</v>
      </c>
      <c r="DN19">
        <v>10574.4</v>
      </c>
      <c r="DO19">
        <v>10314.5</v>
      </c>
      <c r="DP19">
        <v>39.561999999999998</v>
      </c>
      <c r="DQ19">
        <v>42.375</v>
      </c>
      <c r="DR19">
        <v>41</v>
      </c>
      <c r="DS19">
        <v>41.311999999999998</v>
      </c>
      <c r="DT19">
        <v>41.561999999999998</v>
      </c>
      <c r="DU19">
        <v>1254.97</v>
      </c>
      <c r="DV19">
        <v>40.17</v>
      </c>
      <c r="DW19">
        <v>0</v>
      </c>
      <c r="DX19">
        <v>366.200000047684</v>
      </c>
      <c r="DY19">
        <v>0</v>
      </c>
      <c r="DZ19">
        <v>825.46936000000005</v>
      </c>
      <c r="EA19">
        <v>-10.1313845936767</v>
      </c>
      <c r="EB19">
        <v>-112.630769061915</v>
      </c>
      <c r="EC19">
        <v>10586.536</v>
      </c>
      <c r="ED19">
        <v>15</v>
      </c>
      <c r="EE19">
        <v>1599675148.0999999</v>
      </c>
      <c r="EF19" t="s">
        <v>382</v>
      </c>
      <c r="EG19">
        <v>1599675137.5999999</v>
      </c>
      <c r="EH19">
        <v>1599675148.0999999</v>
      </c>
      <c r="EI19">
        <v>44</v>
      </c>
      <c r="EJ19">
        <v>2.5000000000000001E-2</v>
      </c>
      <c r="EK19">
        <v>4.0000000000000001E-3</v>
      </c>
      <c r="EL19">
        <v>33.920999999999999</v>
      </c>
      <c r="EM19">
        <v>1.2949999999999999</v>
      </c>
      <c r="EN19">
        <v>400</v>
      </c>
      <c r="EO19">
        <v>16</v>
      </c>
      <c r="EP19">
        <v>7.0000000000000007E-2</v>
      </c>
      <c r="EQ19">
        <v>0.03</v>
      </c>
      <c r="ER19">
        <v>-27.351355000000002</v>
      </c>
      <c r="ES19">
        <v>8.9065666041336602E-2</v>
      </c>
      <c r="ET19">
        <v>2.9202867581797399E-2</v>
      </c>
      <c r="EU19">
        <v>1</v>
      </c>
      <c r="EV19">
        <v>4.5410795000000004</v>
      </c>
      <c r="EW19">
        <v>5.5945215759761599E-3</v>
      </c>
      <c r="EX19">
        <v>1.57692572748374E-3</v>
      </c>
      <c r="EY19">
        <v>1</v>
      </c>
      <c r="EZ19">
        <v>2</v>
      </c>
      <c r="FA19">
        <v>2</v>
      </c>
      <c r="FB19" t="s">
        <v>374</v>
      </c>
      <c r="FC19">
        <v>2.93492</v>
      </c>
      <c r="FD19">
        <v>2.88517</v>
      </c>
      <c r="FE19">
        <v>8.7937600000000005E-2</v>
      </c>
      <c r="FF19">
        <v>0.100018</v>
      </c>
      <c r="FG19">
        <v>0.103392</v>
      </c>
      <c r="FH19">
        <v>8.9369000000000004E-2</v>
      </c>
      <c r="FI19">
        <v>29286.400000000001</v>
      </c>
      <c r="FJ19">
        <v>29369.5</v>
      </c>
      <c r="FK19">
        <v>29741.200000000001</v>
      </c>
      <c r="FL19">
        <v>29767.4</v>
      </c>
      <c r="FM19">
        <v>35532.699999999997</v>
      </c>
      <c r="FN19">
        <v>34630.699999999997</v>
      </c>
      <c r="FO19">
        <v>43074.400000000001</v>
      </c>
      <c r="FP19">
        <v>40811.599999999999</v>
      </c>
      <c r="FQ19">
        <v>2.0864500000000001</v>
      </c>
      <c r="FR19">
        <v>2.0269300000000001</v>
      </c>
      <c r="FS19">
        <v>2.2426199999999999E-3</v>
      </c>
      <c r="FT19">
        <v>0</v>
      </c>
      <c r="FU19">
        <v>22.975200000000001</v>
      </c>
      <c r="FV19">
        <v>999.9</v>
      </c>
      <c r="FW19">
        <v>42.540999999999997</v>
      </c>
      <c r="FX19">
        <v>31.32</v>
      </c>
      <c r="FY19">
        <v>19.181000000000001</v>
      </c>
      <c r="FZ19">
        <v>63.893599999999999</v>
      </c>
      <c r="GA19">
        <v>35.989600000000003</v>
      </c>
      <c r="GB19">
        <v>1</v>
      </c>
      <c r="GC19">
        <v>5.2281500000000002E-2</v>
      </c>
      <c r="GD19">
        <v>2.5546500000000001</v>
      </c>
      <c r="GE19">
        <v>20.235099999999999</v>
      </c>
      <c r="GF19">
        <v>5.2523299999999997</v>
      </c>
      <c r="GG19">
        <v>12.0459</v>
      </c>
      <c r="GH19">
        <v>5.0255000000000001</v>
      </c>
      <c r="GI19">
        <v>3.3010000000000002</v>
      </c>
      <c r="GJ19">
        <v>9999</v>
      </c>
      <c r="GK19">
        <v>999.9</v>
      </c>
      <c r="GL19">
        <v>9999</v>
      </c>
      <c r="GM19">
        <v>9999</v>
      </c>
      <c r="GN19">
        <v>1.8779399999999999</v>
      </c>
      <c r="GO19">
        <v>1.87958</v>
      </c>
      <c r="GP19">
        <v>1.8785000000000001</v>
      </c>
      <c r="GQ19">
        <v>1.87897</v>
      </c>
      <c r="GR19">
        <v>1.8803700000000001</v>
      </c>
      <c r="GS19">
        <v>1.8749899999999999</v>
      </c>
      <c r="GT19">
        <v>1.88202</v>
      </c>
      <c r="GU19">
        <v>1.87683</v>
      </c>
      <c r="GV19">
        <v>0</v>
      </c>
      <c r="GW19">
        <v>0</v>
      </c>
      <c r="GX19">
        <v>0</v>
      </c>
      <c r="GY19">
        <v>0</v>
      </c>
      <c r="GZ19" t="s">
        <v>375</v>
      </c>
      <c r="HA19" t="s">
        <v>376</v>
      </c>
      <c r="HB19" t="s">
        <v>377</v>
      </c>
      <c r="HC19" t="s">
        <v>377</v>
      </c>
      <c r="HD19" t="s">
        <v>377</v>
      </c>
      <c r="HE19" t="s">
        <v>377</v>
      </c>
      <c r="HF19">
        <v>0</v>
      </c>
      <c r="HG19">
        <v>100</v>
      </c>
      <c r="HH19">
        <v>100</v>
      </c>
      <c r="HI19">
        <v>33.920999999999999</v>
      </c>
      <c r="HJ19">
        <v>1.2948</v>
      </c>
      <c r="HK19">
        <v>33.920549999999999</v>
      </c>
      <c r="HL19">
        <v>0</v>
      </c>
      <c r="HM19">
        <v>0</v>
      </c>
      <c r="HN19">
        <v>0</v>
      </c>
      <c r="HO19">
        <v>1.2947571428571401</v>
      </c>
      <c r="HP19">
        <v>0</v>
      </c>
      <c r="HQ19">
        <v>0</v>
      </c>
      <c r="HR19">
        <v>0</v>
      </c>
      <c r="HS19">
        <v>-1</v>
      </c>
      <c r="HT19">
        <v>-1</v>
      </c>
      <c r="HU19">
        <v>-1</v>
      </c>
      <c r="HV19">
        <v>-1</v>
      </c>
      <c r="HW19">
        <v>0.9</v>
      </c>
      <c r="HX19">
        <v>0.7</v>
      </c>
      <c r="HY19">
        <v>2</v>
      </c>
      <c r="HZ19">
        <v>501.26600000000002</v>
      </c>
      <c r="IA19">
        <v>517.23299999999995</v>
      </c>
      <c r="IB19">
        <v>20.709399999999999</v>
      </c>
      <c r="IC19">
        <v>27.8705</v>
      </c>
      <c r="ID19">
        <v>30.000299999999999</v>
      </c>
      <c r="IE19">
        <v>27.940300000000001</v>
      </c>
      <c r="IF19">
        <v>27.926300000000001</v>
      </c>
      <c r="IG19">
        <v>18.509</v>
      </c>
      <c r="IH19">
        <v>100</v>
      </c>
      <c r="II19">
        <v>0</v>
      </c>
      <c r="IJ19">
        <v>20.699000000000002</v>
      </c>
      <c r="IK19">
        <v>400</v>
      </c>
      <c r="IL19">
        <v>0</v>
      </c>
      <c r="IM19">
        <v>100.795</v>
      </c>
      <c r="IN19">
        <v>111.136</v>
      </c>
    </row>
    <row r="20" spans="1:248" x14ac:dyDescent="0.35">
      <c r="A20">
        <v>3</v>
      </c>
      <c r="B20">
        <v>1599675287.0999999</v>
      </c>
      <c r="C20">
        <v>463</v>
      </c>
      <c r="D20" t="s">
        <v>383</v>
      </c>
      <c r="E20" t="s">
        <v>384</v>
      </c>
      <c r="F20">
        <v>1599675287.0999999</v>
      </c>
      <c r="G20">
        <f t="shared" si="0"/>
        <v>3.7503727688250172E-3</v>
      </c>
      <c r="H20">
        <f t="shared" si="1"/>
        <v>21.097582660210382</v>
      </c>
      <c r="I20">
        <f t="shared" si="2"/>
        <v>372.99200000000002</v>
      </c>
      <c r="J20">
        <f t="shared" si="3"/>
        <v>306.77235624779104</v>
      </c>
      <c r="K20">
        <f t="shared" si="4"/>
        <v>31.320214531311951</v>
      </c>
      <c r="L20">
        <f t="shared" si="5"/>
        <v>38.080971836416005</v>
      </c>
      <c r="M20">
        <f t="shared" si="6"/>
        <v>0.59149222308784932</v>
      </c>
      <c r="N20">
        <f t="shared" si="7"/>
        <v>2.965134685978875</v>
      </c>
      <c r="O20">
        <f t="shared" si="8"/>
        <v>0.53291378967054681</v>
      </c>
      <c r="P20">
        <f t="shared" si="9"/>
        <v>0.33784940929871549</v>
      </c>
      <c r="Q20">
        <f t="shared" si="10"/>
        <v>177.76386860791189</v>
      </c>
      <c r="R20">
        <f t="shared" si="11"/>
        <v>23.642612502461123</v>
      </c>
      <c r="S20">
        <f t="shared" si="12"/>
        <v>23.013500000000001</v>
      </c>
      <c r="T20">
        <f t="shared" si="13"/>
        <v>2.8220265422352306</v>
      </c>
      <c r="U20">
        <f t="shared" si="14"/>
        <v>72.670737616381885</v>
      </c>
      <c r="V20">
        <f t="shared" si="15"/>
        <v>2.1209208045624006</v>
      </c>
      <c r="W20">
        <f t="shared" si="16"/>
        <v>2.9185348520314034</v>
      </c>
      <c r="X20">
        <f t="shared" si="17"/>
        <v>0.70110573767283002</v>
      </c>
      <c r="Y20">
        <f t="shared" si="18"/>
        <v>-165.39143910518325</v>
      </c>
      <c r="Z20">
        <f t="shared" si="19"/>
        <v>89.00801077486642</v>
      </c>
      <c r="AA20">
        <f t="shared" si="20"/>
        <v>6.2410203405898903</v>
      </c>
      <c r="AB20">
        <f t="shared" si="21"/>
        <v>107.62146061818495</v>
      </c>
      <c r="AC20">
        <v>2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54578.077329096981</v>
      </c>
      <c r="AH20" t="s">
        <v>372</v>
      </c>
      <c r="AI20">
        <v>10487.9</v>
      </c>
      <c r="AJ20">
        <v>633.61599999999999</v>
      </c>
      <c r="AK20">
        <v>3095.61</v>
      </c>
      <c r="AL20">
        <f t="shared" si="25"/>
        <v>2461.9940000000001</v>
      </c>
      <c r="AM20">
        <f t="shared" si="26"/>
        <v>0.79531788565097028</v>
      </c>
      <c r="AN20">
        <v>-1.0294478798694</v>
      </c>
      <c r="AO20" t="s">
        <v>385</v>
      </c>
      <c r="AP20">
        <v>10474.299999999999</v>
      </c>
      <c r="AQ20">
        <v>826.87592307692296</v>
      </c>
      <c r="AR20">
        <v>1264.1199999999999</v>
      </c>
      <c r="AS20">
        <f t="shared" si="27"/>
        <v>0.34588810945406845</v>
      </c>
      <c r="AT20">
        <v>0.5</v>
      </c>
      <c r="AU20">
        <f t="shared" si="28"/>
        <v>925.13190104263128</v>
      </c>
      <c r="AV20">
        <f t="shared" si="29"/>
        <v>21.097582660210382</v>
      </c>
      <c r="AW20">
        <f t="shared" si="30"/>
        <v>159.99606212364205</v>
      </c>
      <c r="AX20">
        <f t="shared" si="31"/>
        <v>0.52767933424042013</v>
      </c>
      <c r="AY20">
        <f t="shared" si="32"/>
        <v>2.3917703535185023E-2</v>
      </c>
      <c r="AZ20">
        <f t="shared" si="33"/>
        <v>1.4488260608170114</v>
      </c>
      <c r="BA20" t="s">
        <v>386</v>
      </c>
      <c r="BB20">
        <v>597.07000000000005</v>
      </c>
      <c r="BC20">
        <f t="shared" si="34"/>
        <v>667.04999999999984</v>
      </c>
      <c r="BD20">
        <f t="shared" si="35"/>
        <v>0.65548920908938912</v>
      </c>
      <c r="BE20">
        <f t="shared" si="36"/>
        <v>0.73302408606626279</v>
      </c>
      <c r="BF20">
        <f t="shared" si="37"/>
        <v>0.69348343059374251</v>
      </c>
      <c r="BG20">
        <f t="shared" si="38"/>
        <v>0.74390514355437098</v>
      </c>
      <c r="BH20">
        <f t="shared" si="39"/>
        <v>0.47331519898976765</v>
      </c>
      <c r="BI20">
        <f t="shared" si="40"/>
        <v>0.5266848010102323</v>
      </c>
      <c r="BJ20">
        <v>460</v>
      </c>
      <c r="BK20">
        <v>300</v>
      </c>
      <c r="BL20">
        <v>300</v>
      </c>
      <c r="BM20">
        <v>300</v>
      </c>
      <c r="BN20">
        <v>10474.299999999999</v>
      </c>
      <c r="BO20">
        <v>1202.19</v>
      </c>
      <c r="BP20">
        <v>-7.7753800000000001E-3</v>
      </c>
      <c r="BQ20">
        <v>3.16</v>
      </c>
      <c r="BR20" t="s">
        <v>373</v>
      </c>
      <c r="BS20" t="s">
        <v>373</v>
      </c>
      <c r="BT20" t="s">
        <v>373</v>
      </c>
      <c r="BU20" t="s">
        <v>373</v>
      </c>
      <c r="BV20" t="s">
        <v>373</v>
      </c>
      <c r="BW20" t="s">
        <v>373</v>
      </c>
      <c r="BX20" t="s">
        <v>373</v>
      </c>
      <c r="BY20" t="s">
        <v>373</v>
      </c>
      <c r="BZ20" t="s">
        <v>373</v>
      </c>
      <c r="CA20" t="s">
        <v>373</v>
      </c>
      <c r="CB20">
        <f t="shared" si="41"/>
        <v>1099.94</v>
      </c>
      <c r="CC20">
        <f t="shared" si="42"/>
        <v>925.13190104263128</v>
      </c>
      <c r="CD20">
        <f t="shared" si="43"/>
        <v>0.84107487775936074</v>
      </c>
      <c r="CE20">
        <f t="shared" si="44"/>
        <v>0.19214975551872177</v>
      </c>
      <c r="CF20">
        <v>1599675287.0999999</v>
      </c>
      <c r="CG20">
        <v>372.99200000000002</v>
      </c>
      <c r="CH20">
        <v>399.988</v>
      </c>
      <c r="CI20">
        <v>20.773800000000001</v>
      </c>
      <c r="CJ20">
        <v>16.366800000000001</v>
      </c>
      <c r="CK20">
        <v>339.12299999999999</v>
      </c>
      <c r="CL20">
        <v>19.478999999999999</v>
      </c>
      <c r="CM20">
        <v>499.995</v>
      </c>
      <c r="CN20">
        <v>101.896</v>
      </c>
      <c r="CO20">
        <v>0.19994799999999999</v>
      </c>
      <c r="CP20">
        <v>23.5703</v>
      </c>
      <c r="CQ20">
        <v>23.013500000000001</v>
      </c>
      <c r="CR20">
        <v>999.9</v>
      </c>
      <c r="CS20">
        <v>0</v>
      </c>
      <c r="CT20">
        <v>0</v>
      </c>
      <c r="CU20">
        <v>10014.4</v>
      </c>
      <c r="CV20">
        <v>0</v>
      </c>
      <c r="CW20">
        <v>1.5289399999999999E-3</v>
      </c>
      <c r="CX20">
        <v>-26.995799999999999</v>
      </c>
      <c r="CY20">
        <v>380.90499999999997</v>
      </c>
      <c r="CZ20">
        <v>406.64299999999997</v>
      </c>
      <c r="DA20">
        <v>4.4069200000000004</v>
      </c>
      <c r="DB20">
        <v>399.988</v>
      </c>
      <c r="DC20">
        <v>16.366800000000001</v>
      </c>
      <c r="DD20">
        <v>2.1167600000000002</v>
      </c>
      <c r="DE20">
        <v>1.66771</v>
      </c>
      <c r="DF20">
        <v>18.3459</v>
      </c>
      <c r="DG20">
        <v>14.5991</v>
      </c>
      <c r="DH20">
        <v>1099.94</v>
      </c>
      <c r="DI20">
        <v>0.96400600000000003</v>
      </c>
      <c r="DJ20">
        <v>3.5993700000000003E-2</v>
      </c>
      <c r="DK20">
        <v>0</v>
      </c>
      <c r="DL20">
        <v>827.04300000000001</v>
      </c>
      <c r="DM20">
        <v>4.9990300000000003</v>
      </c>
      <c r="DN20">
        <v>8974.2099999999991</v>
      </c>
      <c r="DO20">
        <v>8705.98</v>
      </c>
      <c r="DP20">
        <v>39.625</v>
      </c>
      <c r="DQ20">
        <v>42.5</v>
      </c>
      <c r="DR20">
        <v>41.186999999999998</v>
      </c>
      <c r="DS20">
        <v>41.436999999999998</v>
      </c>
      <c r="DT20">
        <v>41.625</v>
      </c>
      <c r="DU20">
        <v>1055.53</v>
      </c>
      <c r="DV20">
        <v>39.409999999999997</v>
      </c>
      <c r="DW20">
        <v>0</v>
      </c>
      <c r="DX20">
        <v>95.5</v>
      </c>
      <c r="DY20">
        <v>0</v>
      </c>
      <c r="DZ20">
        <v>826.87592307692296</v>
      </c>
      <c r="EA20">
        <v>2.6100512748481299</v>
      </c>
      <c r="EB20">
        <v>31.331282003771999</v>
      </c>
      <c r="EC20">
        <v>8971.01</v>
      </c>
      <c r="ED20">
        <v>15</v>
      </c>
      <c r="EE20">
        <v>1599675259.5999999</v>
      </c>
      <c r="EF20" t="s">
        <v>387</v>
      </c>
      <c r="EG20">
        <v>1599675259.5999999</v>
      </c>
      <c r="EH20">
        <v>1599675258.5999999</v>
      </c>
      <c r="EI20">
        <v>45</v>
      </c>
      <c r="EJ20">
        <v>-5.0999999999999997E-2</v>
      </c>
      <c r="EK20">
        <v>0</v>
      </c>
      <c r="EL20">
        <v>33.869</v>
      </c>
      <c r="EM20">
        <v>1.2949999999999999</v>
      </c>
      <c r="EN20">
        <v>400</v>
      </c>
      <c r="EO20">
        <v>16</v>
      </c>
      <c r="EP20">
        <v>0.14000000000000001</v>
      </c>
      <c r="EQ20">
        <v>0.02</v>
      </c>
      <c r="ER20">
        <v>-27.000630000000001</v>
      </c>
      <c r="ES20">
        <v>-6.6036022513970505E-2</v>
      </c>
      <c r="ET20">
        <v>2.7284640367796702E-2</v>
      </c>
      <c r="EU20">
        <v>1</v>
      </c>
      <c r="EV20">
        <v>4.4136145000000004</v>
      </c>
      <c r="EW20">
        <v>-2.69182739212082E-2</v>
      </c>
      <c r="EX20">
        <v>4.4906691873260497E-3</v>
      </c>
      <c r="EY20">
        <v>1</v>
      </c>
      <c r="EZ20">
        <v>2</v>
      </c>
      <c r="FA20">
        <v>2</v>
      </c>
      <c r="FB20" t="s">
        <v>374</v>
      </c>
      <c r="FC20">
        <v>2.9348399999999999</v>
      </c>
      <c r="FD20">
        <v>2.8852699999999998</v>
      </c>
      <c r="FE20">
        <v>8.8022199999999995E-2</v>
      </c>
      <c r="FF20">
        <v>0.100022</v>
      </c>
      <c r="FG20">
        <v>0.103059</v>
      </c>
      <c r="FH20">
        <v>8.9542300000000005E-2</v>
      </c>
      <c r="FI20">
        <v>29282.799999999999</v>
      </c>
      <c r="FJ20">
        <v>29368.9</v>
      </c>
      <c r="FK20">
        <v>29740.2</v>
      </c>
      <c r="FL20">
        <v>29766.799999999999</v>
      </c>
      <c r="FM20">
        <v>35545.300000000003</v>
      </c>
      <c r="FN20">
        <v>34623.9</v>
      </c>
      <c r="FO20">
        <v>43073.5</v>
      </c>
      <c r="FP20">
        <v>40811.300000000003</v>
      </c>
      <c r="FQ20">
        <v>2.08588</v>
      </c>
      <c r="FR20">
        <v>2.0268999999999999</v>
      </c>
      <c r="FS20">
        <v>5.2154100000000003E-5</v>
      </c>
      <c r="FT20">
        <v>0</v>
      </c>
      <c r="FU20">
        <v>23.012599999999999</v>
      </c>
      <c r="FV20">
        <v>999.9</v>
      </c>
      <c r="FW20">
        <v>42.515999999999998</v>
      </c>
      <c r="FX20">
        <v>31.32</v>
      </c>
      <c r="FY20">
        <v>19.168199999999999</v>
      </c>
      <c r="FZ20">
        <v>63.863599999999998</v>
      </c>
      <c r="GA20">
        <v>35.881399999999999</v>
      </c>
      <c r="GB20">
        <v>1</v>
      </c>
      <c r="GC20">
        <v>5.19639E-2</v>
      </c>
      <c r="GD20">
        <v>2.5001000000000002</v>
      </c>
      <c r="GE20">
        <v>20.237500000000001</v>
      </c>
      <c r="GF20">
        <v>5.2488900000000003</v>
      </c>
      <c r="GG20">
        <v>12.0457</v>
      </c>
      <c r="GH20">
        <v>5.0252999999999997</v>
      </c>
      <c r="GI20">
        <v>3.3010000000000002</v>
      </c>
      <c r="GJ20">
        <v>9999</v>
      </c>
      <c r="GK20">
        <v>999.9</v>
      </c>
      <c r="GL20">
        <v>9999</v>
      </c>
      <c r="GM20">
        <v>9999</v>
      </c>
      <c r="GN20">
        <v>1.8779300000000001</v>
      </c>
      <c r="GO20">
        <v>1.87958</v>
      </c>
      <c r="GP20">
        <v>1.8784799999999999</v>
      </c>
      <c r="GQ20">
        <v>1.87897</v>
      </c>
      <c r="GR20">
        <v>1.8804399999999999</v>
      </c>
      <c r="GS20">
        <v>1.875</v>
      </c>
      <c r="GT20">
        <v>1.8820300000000001</v>
      </c>
      <c r="GU20">
        <v>1.87683</v>
      </c>
      <c r="GV20">
        <v>0</v>
      </c>
      <c r="GW20">
        <v>0</v>
      </c>
      <c r="GX20">
        <v>0</v>
      </c>
      <c r="GY20">
        <v>0</v>
      </c>
      <c r="GZ20" t="s">
        <v>375</v>
      </c>
      <c r="HA20" t="s">
        <v>376</v>
      </c>
      <c r="HB20" t="s">
        <v>377</v>
      </c>
      <c r="HC20" t="s">
        <v>377</v>
      </c>
      <c r="HD20" t="s">
        <v>377</v>
      </c>
      <c r="HE20" t="s">
        <v>377</v>
      </c>
      <c r="HF20">
        <v>0</v>
      </c>
      <c r="HG20">
        <v>100</v>
      </c>
      <c r="HH20">
        <v>100</v>
      </c>
      <c r="HI20">
        <v>33.869</v>
      </c>
      <c r="HJ20">
        <v>1.2948</v>
      </c>
      <c r="HK20">
        <v>33.869300000000003</v>
      </c>
      <c r="HL20">
        <v>0</v>
      </c>
      <c r="HM20">
        <v>0</v>
      </c>
      <c r="HN20">
        <v>0</v>
      </c>
      <c r="HO20">
        <v>1.2947550000000001</v>
      </c>
      <c r="HP20">
        <v>0</v>
      </c>
      <c r="HQ20">
        <v>0</v>
      </c>
      <c r="HR20">
        <v>0</v>
      </c>
      <c r="HS20">
        <v>-1</v>
      </c>
      <c r="HT20">
        <v>-1</v>
      </c>
      <c r="HU20">
        <v>-1</v>
      </c>
      <c r="HV20">
        <v>-1</v>
      </c>
      <c r="HW20">
        <v>0.5</v>
      </c>
      <c r="HX20">
        <v>0.5</v>
      </c>
      <c r="HY20">
        <v>2</v>
      </c>
      <c r="HZ20">
        <v>500.78</v>
      </c>
      <c r="IA20">
        <v>517.06200000000001</v>
      </c>
      <c r="IB20">
        <v>20.8111</v>
      </c>
      <c r="IC20">
        <v>27.858599999999999</v>
      </c>
      <c r="ID20">
        <v>30</v>
      </c>
      <c r="IE20">
        <v>27.925799999999999</v>
      </c>
      <c r="IF20">
        <v>27.91</v>
      </c>
      <c r="IG20">
        <v>18.5121</v>
      </c>
      <c r="IH20">
        <v>100</v>
      </c>
      <c r="II20">
        <v>0</v>
      </c>
      <c r="IJ20">
        <v>20.821100000000001</v>
      </c>
      <c r="IK20">
        <v>400</v>
      </c>
      <c r="IL20">
        <v>10.732799999999999</v>
      </c>
      <c r="IM20">
        <v>100.792</v>
      </c>
      <c r="IN20">
        <v>111.13500000000001</v>
      </c>
    </row>
    <row r="21" spans="1:248" x14ac:dyDescent="0.35">
      <c r="A21">
        <v>4</v>
      </c>
      <c r="B21">
        <v>1599675398.0999999</v>
      </c>
      <c r="C21">
        <v>574</v>
      </c>
      <c r="D21" t="s">
        <v>388</v>
      </c>
      <c r="E21" t="s">
        <v>389</v>
      </c>
      <c r="F21">
        <v>1599675398.0999999</v>
      </c>
      <c r="G21">
        <f t="shared" si="0"/>
        <v>3.6430438791767205E-3</v>
      </c>
      <c r="H21">
        <f t="shared" si="1"/>
        <v>20.562693776581032</v>
      </c>
      <c r="I21">
        <f t="shared" si="2"/>
        <v>373.63400000000001</v>
      </c>
      <c r="J21">
        <f t="shared" si="3"/>
        <v>306.61924680173354</v>
      </c>
      <c r="K21">
        <f t="shared" si="4"/>
        <v>31.303747753059913</v>
      </c>
      <c r="L21">
        <f t="shared" si="5"/>
        <v>38.145500029650002</v>
      </c>
      <c r="M21">
        <f t="shared" si="6"/>
        <v>0.56763933477895168</v>
      </c>
      <c r="N21">
        <f t="shared" si="7"/>
        <v>2.9629843312774478</v>
      </c>
      <c r="O21">
        <f t="shared" si="8"/>
        <v>0.51342360040046098</v>
      </c>
      <c r="P21">
        <f t="shared" si="9"/>
        <v>0.3253282143053623</v>
      </c>
      <c r="Q21">
        <f t="shared" si="10"/>
        <v>145.8883198899137</v>
      </c>
      <c r="R21">
        <f t="shared" si="11"/>
        <v>23.444014213614867</v>
      </c>
      <c r="S21">
        <f t="shared" si="12"/>
        <v>22.9937</v>
      </c>
      <c r="T21">
        <f t="shared" si="13"/>
        <v>2.8186467052618087</v>
      </c>
      <c r="U21">
        <f t="shared" si="14"/>
        <v>72.529940626757039</v>
      </c>
      <c r="V21">
        <f t="shared" si="15"/>
        <v>2.1117268938675</v>
      </c>
      <c r="W21">
        <f t="shared" si="16"/>
        <v>2.9115243658264656</v>
      </c>
      <c r="X21">
        <f t="shared" si="17"/>
        <v>0.70691981139430871</v>
      </c>
      <c r="Y21">
        <f t="shared" si="18"/>
        <v>-160.65823507169338</v>
      </c>
      <c r="Z21">
        <f t="shared" si="19"/>
        <v>85.732678727444181</v>
      </c>
      <c r="AA21">
        <f t="shared" si="20"/>
        <v>6.0139065271965837</v>
      </c>
      <c r="AB21">
        <f t="shared" si="21"/>
        <v>76.976670072861083</v>
      </c>
      <c r="AC21">
        <v>2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54521.615444025054</v>
      </c>
      <c r="AH21" t="s">
        <v>372</v>
      </c>
      <c r="AI21">
        <v>10487.9</v>
      </c>
      <c r="AJ21">
        <v>633.61599999999999</v>
      </c>
      <c r="AK21">
        <v>3095.61</v>
      </c>
      <c r="AL21">
        <f t="shared" si="25"/>
        <v>2461.9940000000001</v>
      </c>
      <c r="AM21">
        <f t="shared" si="26"/>
        <v>0.79531788565097028</v>
      </c>
      <c r="AN21">
        <v>-1.0294478798694</v>
      </c>
      <c r="AO21" t="s">
        <v>390</v>
      </c>
      <c r="AP21">
        <v>10477.5</v>
      </c>
      <c r="AQ21">
        <v>855.39544000000001</v>
      </c>
      <c r="AR21">
        <v>1451.97</v>
      </c>
      <c r="AS21">
        <f t="shared" si="27"/>
        <v>0.41087251114003731</v>
      </c>
      <c r="AT21">
        <v>0.5</v>
      </c>
      <c r="AU21">
        <f t="shared" si="28"/>
        <v>757.36818389866119</v>
      </c>
      <c r="AV21">
        <f t="shared" si="29"/>
        <v>20.562693776581032</v>
      </c>
      <c r="AW21">
        <f t="shared" si="30"/>
        <v>155.59088378800624</v>
      </c>
      <c r="AX21">
        <f t="shared" si="31"/>
        <v>0.57418541705407133</v>
      </c>
      <c r="AY21">
        <f t="shared" si="32"/>
        <v>2.8509438494368475E-2</v>
      </c>
      <c r="AZ21">
        <f t="shared" si="33"/>
        <v>1.1320068596458606</v>
      </c>
      <c r="BA21" t="s">
        <v>391</v>
      </c>
      <c r="BB21">
        <v>618.27</v>
      </c>
      <c r="BC21">
        <f t="shared" si="34"/>
        <v>833.7</v>
      </c>
      <c r="BD21">
        <f t="shared" si="35"/>
        <v>0.71557461916756626</v>
      </c>
      <c r="BE21">
        <f t="shared" si="36"/>
        <v>0.66346968926348426</v>
      </c>
      <c r="BF21">
        <f t="shared" si="37"/>
        <v>0.72899327186034402</v>
      </c>
      <c r="BG21">
        <f t="shared" si="38"/>
        <v>0.66760520131243217</v>
      </c>
      <c r="BH21">
        <f t="shared" si="39"/>
        <v>0.51720911651426515</v>
      </c>
      <c r="BI21">
        <f t="shared" si="40"/>
        <v>0.48279088348573485</v>
      </c>
      <c r="BJ21">
        <v>462</v>
      </c>
      <c r="BK21">
        <v>300</v>
      </c>
      <c r="BL21">
        <v>300</v>
      </c>
      <c r="BM21">
        <v>300</v>
      </c>
      <c r="BN21">
        <v>10477.5</v>
      </c>
      <c r="BO21">
        <v>1378.43</v>
      </c>
      <c r="BP21">
        <v>-7.9506300000000002E-3</v>
      </c>
      <c r="BQ21">
        <v>3.89</v>
      </c>
      <c r="BR21" t="s">
        <v>373</v>
      </c>
      <c r="BS21" t="s">
        <v>373</v>
      </c>
      <c r="BT21" t="s">
        <v>373</v>
      </c>
      <c r="BU21" t="s">
        <v>373</v>
      </c>
      <c r="BV21" t="s">
        <v>373</v>
      </c>
      <c r="BW21" t="s">
        <v>373</v>
      </c>
      <c r="BX21" t="s">
        <v>373</v>
      </c>
      <c r="BY21" t="s">
        <v>373</v>
      </c>
      <c r="BZ21" t="s">
        <v>373</v>
      </c>
      <c r="CA21" t="s">
        <v>373</v>
      </c>
      <c r="CB21">
        <f t="shared" si="41"/>
        <v>900.22199999999998</v>
      </c>
      <c r="CC21">
        <f t="shared" si="42"/>
        <v>757.36818389866119</v>
      </c>
      <c r="CD21">
        <f t="shared" si="43"/>
        <v>0.84131268053731323</v>
      </c>
      <c r="CE21">
        <f t="shared" si="44"/>
        <v>0.19262536107462647</v>
      </c>
      <c r="CF21">
        <v>1599675398.0999999</v>
      </c>
      <c r="CG21">
        <v>373.63400000000001</v>
      </c>
      <c r="CH21">
        <v>399.94</v>
      </c>
      <c r="CI21">
        <v>20.6843</v>
      </c>
      <c r="CJ21">
        <v>16.403500000000001</v>
      </c>
      <c r="CK21">
        <v>339.74200000000002</v>
      </c>
      <c r="CL21">
        <v>19.384699999999999</v>
      </c>
      <c r="CM21">
        <v>500.05</v>
      </c>
      <c r="CN21">
        <v>101.893</v>
      </c>
      <c r="CO21">
        <v>0.20022499999999999</v>
      </c>
      <c r="CP21">
        <v>23.5304</v>
      </c>
      <c r="CQ21">
        <v>22.9937</v>
      </c>
      <c r="CR21">
        <v>999.9</v>
      </c>
      <c r="CS21">
        <v>0</v>
      </c>
      <c r="CT21">
        <v>0</v>
      </c>
      <c r="CU21">
        <v>10002.5</v>
      </c>
      <c r="CV21">
        <v>0</v>
      </c>
      <c r="CW21">
        <v>1.5289399999999999E-3</v>
      </c>
      <c r="CX21">
        <v>-26.3064</v>
      </c>
      <c r="CY21">
        <v>381.52499999999998</v>
      </c>
      <c r="CZ21">
        <v>406.61</v>
      </c>
      <c r="DA21">
        <v>4.2807300000000001</v>
      </c>
      <c r="DB21">
        <v>399.94</v>
      </c>
      <c r="DC21">
        <v>16.403500000000001</v>
      </c>
      <c r="DD21">
        <v>2.10758</v>
      </c>
      <c r="DE21">
        <v>1.6714</v>
      </c>
      <c r="DF21">
        <v>18.276599999999998</v>
      </c>
      <c r="DG21">
        <v>14.6333</v>
      </c>
      <c r="DH21">
        <v>900.22199999999998</v>
      </c>
      <c r="DI21">
        <v>0.95599900000000004</v>
      </c>
      <c r="DJ21">
        <v>4.4001199999999997E-2</v>
      </c>
      <c r="DK21">
        <v>0</v>
      </c>
      <c r="DL21">
        <v>855.98500000000001</v>
      </c>
      <c r="DM21">
        <v>4.9990300000000003</v>
      </c>
      <c r="DN21">
        <v>7590.84</v>
      </c>
      <c r="DO21">
        <v>7099.51</v>
      </c>
      <c r="DP21">
        <v>39.5</v>
      </c>
      <c r="DQ21">
        <v>42.686999999999998</v>
      </c>
      <c r="DR21">
        <v>41.311999999999998</v>
      </c>
      <c r="DS21">
        <v>41.561999999999998</v>
      </c>
      <c r="DT21">
        <v>41.625</v>
      </c>
      <c r="DU21">
        <v>855.83</v>
      </c>
      <c r="DV21">
        <v>39.39</v>
      </c>
      <c r="DW21">
        <v>0</v>
      </c>
      <c r="DX21">
        <v>110.60000014305101</v>
      </c>
      <c r="DY21">
        <v>0</v>
      </c>
      <c r="DZ21">
        <v>855.39544000000001</v>
      </c>
      <c r="EA21">
        <v>5.9569230834960702</v>
      </c>
      <c r="EB21">
        <v>41.493846243778897</v>
      </c>
      <c r="EC21">
        <v>7582.6315999999997</v>
      </c>
      <c r="ED21">
        <v>15</v>
      </c>
      <c r="EE21">
        <v>1599675359.5999999</v>
      </c>
      <c r="EF21" t="s">
        <v>392</v>
      </c>
      <c r="EG21">
        <v>1599675350.0999999</v>
      </c>
      <c r="EH21">
        <v>1599675359.5999999</v>
      </c>
      <c r="EI21">
        <v>46</v>
      </c>
      <c r="EJ21">
        <v>2.3E-2</v>
      </c>
      <c r="EK21">
        <v>5.0000000000000001E-3</v>
      </c>
      <c r="EL21">
        <v>33.892000000000003</v>
      </c>
      <c r="EM21">
        <v>1.3</v>
      </c>
      <c r="EN21">
        <v>400</v>
      </c>
      <c r="EO21">
        <v>16</v>
      </c>
      <c r="EP21">
        <v>0.13</v>
      </c>
      <c r="EQ21">
        <v>0.02</v>
      </c>
      <c r="ER21">
        <v>-26.358750000000001</v>
      </c>
      <c r="ES21">
        <v>-5.84487804877473E-2</v>
      </c>
      <c r="ET21">
        <v>3.3691920396439097E-2</v>
      </c>
      <c r="EU21">
        <v>1</v>
      </c>
      <c r="EV21">
        <v>4.2831522499999997</v>
      </c>
      <c r="EW21">
        <v>-1.1400562851791E-2</v>
      </c>
      <c r="EX21">
        <v>1.9367117590132199E-3</v>
      </c>
      <c r="EY21">
        <v>1</v>
      </c>
      <c r="EZ21">
        <v>2</v>
      </c>
      <c r="FA21">
        <v>2</v>
      </c>
      <c r="FB21" t="s">
        <v>374</v>
      </c>
      <c r="FC21">
        <v>2.9350100000000001</v>
      </c>
      <c r="FD21">
        <v>2.88544</v>
      </c>
      <c r="FE21">
        <v>8.8151599999999997E-2</v>
      </c>
      <c r="FF21">
        <v>0.10001500000000001</v>
      </c>
      <c r="FG21">
        <v>0.102702</v>
      </c>
      <c r="FH21">
        <v>8.9688400000000001E-2</v>
      </c>
      <c r="FI21">
        <v>29279.3</v>
      </c>
      <c r="FJ21">
        <v>29368.400000000001</v>
      </c>
      <c r="FK21">
        <v>29740.799999999999</v>
      </c>
      <c r="FL21">
        <v>29766</v>
      </c>
      <c r="FM21">
        <v>35560.400000000001</v>
      </c>
      <c r="FN21">
        <v>34617.800000000003</v>
      </c>
      <c r="FO21">
        <v>43074.400000000001</v>
      </c>
      <c r="FP21">
        <v>40810.699999999997</v>
      </c>
      <c r="FQ21">
        <v>2.0867800000000001</v>
      </c>
      <c r="FR21">
        <v>2.0271699999999999</v>
      </c>
      <c r="FS21">
        <v>-4.9993399999999997E-3</v>
      </c>
      <c r="FT21">
        <v>0</v>
      </c>
      <c r="FU21">
        <v>23.076000000000001</v>
      </c>
      <c r="FV21">
        <v>999.9</v>
      </c>
      <c r="FW21">
        <v>42.491999999999997</v>
      </c>
      <c r="FX21">
        <v>31.32</v>
      </c>
      <c r="FY21">
        <v>19.159700000000001</v>
      </c>
      <c r="FZ21">
        <v>63.923699999999997</v>
      </c>
      <c r="GA21">
        <v>36.117800000000003</v>
      </c>
      <c r="GB21">
        <v>1</v>
      </c>
      <c r="GC21">
        <v>4.9476600000000003E-2</v>
      </c>
      <c r="GD21">
        <v>2.16919</v>
      </c>
      <c r="GE21">
        <v>20.2438</v>
      </c>
      <c r="GF21">
        <v>5.24709</v>
      </c>
      <c r="GG21">
        <v>12.0457</v>
      </c>
      <c r="GH21">
        <v>5.0242500000000003</v>
      </c>
      <c r="GI21">
        <v>3.3005499999999999</v>
      </c>
      <c r="GJ21">
        <v>9999</v>
      </c>
      <c r="GK21">
        <v>999.9</v>
      </c>
      <c r="GL21">
        <v>9999</v>
      </c>
      <c r="GM21">
        <v>9999</v>
      </c>
      <c r="GN21">
        <v>1.87798</v>
      </c>
      <c r="GO21">
        <v>1.87958</v>
      </c>
      <c r="GP21">
        <v>1.8785099999999999</v>
      </c>
      <c r="GQ21">
        <v>1.87897</v>
      </c>
      <c r="GR21">
        <v>1.8804099999999999</v>
      </c>
      <c r="GS21">
        <v>1.875</v>
      </c>
      <c r="GT21">
        <v>1.88202</v>
      </c>
      <c r="GU21">
        <v>1.8768499999999999</v>
      </c>
      <c r="GV21">
        <v>0</v>
      </c>
      <c r="GW21">
        <v>0</v>
      </c>
      <c r="GX21">
        <v>0</v>
      </c>
      <c r="GY21">
        <v>0</v>
      </c>
      <c r="GZ21" t="s">
        <v>375</v>
      </c>
      <c r="HA21" t="s">
        <v>376</v>
      </c>
      <c r="HB21" t="s">
        <v>377</v>
      </c>
      <c r="HC21" t="s">
        <v>377</v>
      </c>
      <c r="HD21" t="s">
        <v>377</v>
      </c>
      <c r="HE21" t="s">
        <v>377</v>
      </c>
      <c r="HF21">
        <v>0</v>
      </c>
      <c r="HG21">
        <v>100</v>
      </c>
      <c r="HH21">
        <v>100</v>
      </c>
      <c r="HI21">
        <v>33.892000000000003</v>
      </c>
      <c r="HJ21">
        <v>1.2996000000000001</v>
      </c>
      <c r="HK21">
        <v>33.891952380952397</v>
      </c>
      <c r="HL21">
        <v>0</v>
      </c>
      <c r="HM21">
        <v>0</v>
      </c>
      <c r="HN21">
        <v>0</v>
      </c>
      <c r="HO21">
        <v>1.299615</v>
      </c>
      <c r="HP21">
        <v>0</v>
      </c>
      <c r="HQ21">
        <v>0</v>
      </c>
      <c r="HR21">
        <v>0</v>
      </c>
      <c r="HS21">
        <v>-1</v>
      </c>
      <c r="HT21">
        <v>-1</v>
      </c>
      <c r="HU21">
        <v>-1</v>
      </c>
      <c r="HV21">
        <v>-1</v>
      </c>
      <c r="HW21">
        <v>0.8</v>
      </c>
      <c r="HX21">
        <v>0.6</v>
      </c>
      <c r="HY21">
        <v>2</v>
      </c>
      <c r="HZ21">
        <v>501.21</v>
      </c>
      <c r="IA21">
        <v>517.096</v>
      </c>
      <c r="IB21">
        <v>20.940799999999999</v>
      </c>
      <c r="IC21">
        <v>27.846800000000002</v>
      </c>
      <c r="ID21">
        <v>29.9999</v>
      </c>
      <c r="IE21">
        <v>27.910299999999999</v>
      </c>
      <c r="IF21">
        <v>27.8935</v>
      </c>
      <c r="IG21">
        <v>18.518000000000001</v>
      </c>
      <c r="IH21">
        <v>100</v>
      </c>
      <c r="II21">
        <v>0</v>
      </c>
      <c r="IJ21">
        <v>20.946999999999999</v>
      </c>
      <c r="IK21">
        <v>400</v>
      </c>
      <c r="IL21">
        <v>10.768599999999999</v>
      </c>
      <c r="IM21">
        <v>100.795</v>
      </c>
      <c r="IN21">
        <v>111.133</v>
      </c>
    </row>
    <row r="22" spans="1:248" x14ac:dyDescent="0.35">
      <c r="A22">
        <v>5</v>
      </c>
      <c r="B22">
        <v>1599675493.0999999</v>
      </c>
      <c r="C22">
        <v>669</v>
      </c>
      <c r="D22" t="s">
        <v>393</v>
      </c>
      <c r="E22" t="s">
        <v>394</v>
      </c>
      <c r="F22">
        <v>1599675493.0999999</v>
      </c>
      <c r="G22">
        <f t="shared" si="0"/>
        <v>3.5373603160166202E-3</v>
      </c>
      <c r="H22">
        <f t="shared" si="1"/>
        <v>19.647755583990325</v>
      </c>
      <c r="I22">
        <f t="shared" si="2"/>
        <v>374.82100000000003</v>
      </c>
      <c r="J22">
        <f t="shared" si="3"/>
        <v>307.669335554116</v>
      </c>
      <c r="K22">
        <f t="shared" si="4"/>
        <v>31.410576574713467</v>
      </c>
      <c r="L22">
        <f t="shared" si="5"/>
        <v>38.266224032716003</v>
      </c>
      <c r="M22">
        <f t="shared" si="6"/>
        <v>0.53969814518650361</v>
      </c>
      <c r="N22">
        <f t="shared" si="7"/>
        <v>2.9615341709223282</v>
      </c>
      <c r="O22">
        <f t="shared" si="8"/>
        <v>0.49041904347601922</v>
      </c>
      <c r="P22">
        <f t="shared" si="9"/>
        <v>0.31056360062860039</v>
      </c>
      <c r="Q22">
        <f t="shared" si="10"/>
        <v>113.94394333593435</v>
      </c>
      <c r="R22">
        <f t="shared" si="11"/>
        <v>23.319331245502422</v>
      </c>
      <c r="S22">
        <f t="shared" si="12"/>
        <v>23.006699999999999</v>
      </c>
      <c r="T22">
        <f t="shared" si="13"/>
        <v>2.8208653906398289</v>
      </c>
      <c r="U22">
        <f t="shared" si="14"/>
        <v>72.051852892069689</v>
      </c>
      <c r="V22">
        <f t="shared" si="15"/>
        <v>2.1022375448335997</v>
      </c>
      <c r="W22">
        <f t="shared" si="16"/>
        <v>2.9176731207490989</v>
      </c>
      <c r="X22">
        <f t="shared" si="17"/>
        <v>0.71862784580622918</v>
      </c>
      <c r="Y22">
        <f t="shared" si="18"/>
        <v>-155.99758993633296</v>
      </c>
      <c r="Z22">
        <f t="shared" si="19"/>
        <v>89.203288025458846</v>
      </c>
      <c r="AA22">
        <f t="shared" si="20"/>
        <v>6.2619460407794776</v>
      </c>
      <c r="AB22">
        <f t="shared" si="21"/>
        <v>53.411587465839716</v>
      </c>
      <c r="AC22">
        <v>2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54472.197517642649</v>
      </c>
      <c r="AH22" t="s">
        <v>372</v>
      </c>
      <c r="AI22">
        <v>10487.9</v>
      </c>
      <c r="AJ22">
        <v>633.61599999999999</v>
      </c>
      <c r="AK22">
        <v>3095.61</v>
      </c>
      <c r="AL22">
        <f t="shared" si="25"/>
        <v>2461.9940000000001</v>
      </c>
      <c r="AM22">
        <f t="shared" si="26"/>
        <v>0.79531788565097028</v>
      </c>
      <c r="AN22">
        <v>-1.0294478798694</v>
      </c>
      <c r="AO22" t="s">
        <v>395</v>
      </c>
      <c r="AP22">
        <v>10482.299999999999</v>
      </c>
      <c r="AQ22">
        <v>895.63592000000006</v>
      </c>
      <c r="AR22">
        <v>1747.06</v>
      </c>
      <c r="AS22">
        <f t="shared" si="27"/>
        <v>0.48734678831866096</v>
      </c>
      <c r="AT22">
        <v>0.5</v>
      </c>
      <c r="AU22">
        <f t="shared" si="28"/>
        <v>589.17655183242721</v>
      </c>
      <c r="AV22">
        <f t="shared" si="29"/>
        <v>19.647755583990325</v>
      </c>
      <c r="AW22">
        <f t="shared" si="30"/>
        <v>143.56665014409825</v>
      </c>
      <c r="AX22">
        <f t="shared" si="31"/>
        <v>0.63210765514636014</v>
      </c>
      <c r="AY22">
        <f t="shared" si="32"/>
        <v>3.5095088899160243E-2</v>
      </c>
      <c r="AZ22">
        <f t="shared" si="33"/>
        <v>0.77189678660149064</v>
      </c>
      <c r="BA22" t="s">
        <v>396</v>
      </c>
      <c r="BB22">
        <v>642.73</v>
      </c>
      <c r="BC22">
        <f t="shared" si="34"/>
        <v>1104.33</v>
      </c>
      <c r="BD22">
        <f t="shared" si="35"/>
        <v>0.77098700569576117</v>
      </c>
      <c r="BE22">
        <f t="shared" si="36"/>
        <v>0.54978229672874346</v>
      </c>
      <c r="BF22">
        <f t="shared" si="37"/>
        <v>0.76467615793879162</v>
      </c>
      <c r="BG22">
        <f t="shared" si="38"/>
        <v>0.54774707005784751</v>
      </c>
      <c r="BH22">
        <f t="shared" si="39"/>
        <v>0.55327892406418511</v>
      </c>
      <c r="BI22">
        <f t="shared" si="40"/>
        <v>0.44672107593581489</v>
      </c>
      <c r="BJ22">
        <v>464</v>
      </c>
      <c r="BK22">
        <v>300</v>
      </c>
      <c r="BL22">
        <v>300</v>
      </c>
      <c r="BM22">
        <v>300</v>
      </c>
      <c r="BN22">
        <v>10482.299999999999</v>
      </c>
      <c r="BO22">
        <v>1661.53</v>
      </c>
      <c r="BP22">
        <v>-8.1284200000000008E-3</v>
      </c>
      <c r="BQ22">
        <v>4.84</v>
      </c>
      <c r="BR22" t="s">
        <v>373</v>
      </c>
      <c r="BS22" t="s">
        <v>373</v>
      </c>
      <c r="BT22" t="s">
        <v>373</v>
      </c>
      <c r="BU22" t="s">
        <v>373</v>
      </c>
      <c r="BV22" t="s">
        <v>373</v>
      </c>
      <c r="BW22" t="s">
        <v>373</v>
      </c>
      <c r="BX22" t="s">
        <v>373</v>
      </c>
      <c r="BY22" t="s">
        <v>373</v>
      </c>
      <c r="BZ22" t="s">
        <v>373</v>
      </c>
      <c r="CA22" t="s">
        <v>373</v>
      </c>
      <c r="CB22">
        <f t="shared" si="41"/>
        <v>699.98599999999999</v>
      </c>
      <c r="CC22">
        <f t="shared" si="42"/>
        <v>589.17655183242721</v>
      </c>
      <c r="CD22">
        <f t="shared" si="43"/>
        <v>0.84169762228448464</v>
      </c>
      <c r="CE22">
        <f t="shared" si="44"/>
        <v>0.19339524456896942</v>
      </c>
      <c r="CF22">
        <v>1599675493.0999999</v>
      </c>
      <c r="CG22">
        <v>374.82100000000003</v>
      </c>
      <c r="CH22">
        <v>399.988</v>
      </c>
      <c r="CI22">
        <v>20.5916</v>
      </c>
      <c r="CJ22">
        <v>16.4344</v>
      </c>
      <c r="CK22">
        <v>340.93599999999998</v>
      </c>
      <c r="CL22">
        <v>19.292200000000001</v>
      </c>
      <c r="CM22">
        <v>500.02699999999999</v>
      </c>
      <c r="CN22">
        <v>101.892</v>
      </c>
      <c r="CO22">
        <v>0.19999600000000001</v>
      </c>
      <c r="CP22">
        <v>23.5654</v>
      </c>
      <c r="CQ22">
        <v>23.006699999999999</v>
      </c>
      <c r="CR22">
        <v>999.9</v>
      </c>
      <c r="CS22">
        <v>0</v>
      </c>
      <c r="CT22">
        <v>0</v>
      </c>
      <c r="CU22">
        <v>9994.3799999999992</v>
      </c>
      <c r="CV22">
        <v>0</v>
      </c>
      <c r="CW22">
        <v>1.5289399999999999E-3</v>
      </c>
      <c r="CX22">
        <v>-25.166399999999999</v>
      </c>
      <c r="CY22">
        <v>382.702</v>
      </c>
      <c r="CZ22">
        <v>406.67099999999999</v>
      </c>
      <c r="DA22">
        <v>4.1572500000000003</v>
      </c>
      <c r="DB22">
        <v>399.988</v>
      </c>
      <c r="DC22">
        <v>16.4344</v>
      </c>
      <c r="DD22">
        <v>2.0981200000000002</v>
      </c>
      <c r="DE22">
        <v>1.6745300000000001</v>
      </c>
      <c r="DF22">
        <v>18.204899999999999</v>
      </c>
      <c r="DG22">
        <v>14.6623</v>
      </c>
      <c r="DH22">
        <v>699.98599999999999</v>
      </c>
      <c r="DI22">
        <v>0.94300200000000001</v>
      </c>
      <c r="DJ22">
        <v>5.6998100000000003E-2</v>
      </c>
      <c r="DK22">
        <v>0</v>
      </c>
      <c r="DL22">
        <v>897.07299999999998</v>
      </c>
      <c r="DM22">
        <v>4.9990300000000003</v>
      </c>
      <c r="DN22">
        <v>6169.83</v>
      </c>
      <c r="DO22">
        <v>5488.23</v>
      </c>
      <c r="DP22">
        <v>39.25</v>
      </c>
      <c r="DQ22">
        <v>42.75</v>
      </c>
      <c r="DR22">
        <v>41.25</v>
      </c>
      <c r="DS22">
        <v>41.561999999999998</v>
      </c>
      <c r="DT22">
        <v>41.5</v>
      </c>
      <c r="DU22">
        <v>655.37</v>
      </c>
      <c r="DV22">
        <v>39.61</v>
      </c>
      <c r="DW22">
        <v>0</v>
      </c>
      <c r="DX22">
        <v>94.400000095367403</v>
      </c>
      <c r="DY22">
        <v>0</v>
      </c>
      <c r="DZ22">
        <v>895.63592000000006</v>
      </c>
      <c r="EA22">
        <v>13.1699999807623</v>
      </c>
      <c r="EB22">
        <v>83.8084614647302</v>
      </c>
      <c r="EC22">
        <v>6160.1243999999997</v>
      </c>
      <c r="ED22">
        <v>15</v>
      </c>
      <c r="EE22">
        <v>1599675465.5999999</v>
      </c>
      <c r="EF22" t="s">
        <v>397</v>
      </c>
      <c r="EG22">
        <v>1599675461.0999999</v>
      </c>
      <c r="EH22">
        <v>1599675465.5999999</v>
      </c>
      <c r="EI22">
        <v>47</v>
      </c>
      <c r="EJ22">
        <v>-7.0000000000000001E-3</v>
      </c>
      <c r="EK22">
        <v>0</v>
      </c>
      <c r="EL22">
        <v>33.884999999999998</v>
      </c>
      <c r="EM22">
        <v>1.2989999999999999</v>
      </c>
      <c r="EN22">
        <v>400</v>
      </c>
      <c r="EO22">
        <v>16</v>
      </c>
      <c r="EP22">
        <v>0.1</v>
      </c>
      <c r="EQ22">
        <v>0.03</v>
      </c>
      <c r="ER22">
        <v>-25.150737500000002</v>
      </c>
      <c r="ES22">
        <v>-6.5510318949295696E-2</v>
      </c>
      <c r="ET22">
        <v>2.69948392058556E-2</v>
      </c>
      <c r="EU22">
        <v>1</v>
      </c>
      <c r="EV22">
        <v>4.161365</v>
      </c>
      <c r="EW22">
        <v>-5.68592870545681E-3</v>
      </c>
      <c r="EX22">
        <v>1.62744738778243E-3</v>
      </c>
      <c r="EY22">
        <v>1</v>
      </c>
      <c r="EZ22">
        <v>2</v>
      </c>
      <c r="FA22">
        <v>2</v>
      </c>
      <c r="FB22" t="s">
        <v>374</v>
      </c>
      <c r="FC22">
        <v>2.9349599999999998</v>
      </c>
      <c r="FD22">
        <v>2.8851399999999998</v>
      </c>
      <c r="FE22">
        <v>8.8402300000000003E-2</v>
      </c>
      <c r="FF22">
        <v>0.100027</v>
      </c>
      <c r="FG22">
        <v>0.102355</v>
      </c>
      <c r="FH22">
        <v>8.9812799999999998E-2</v>
      </c>
      <c r="FI22">
        <v>29271.9</v>
      </c>
      <c r="FJ22">
        <v>29369</v>
      </c>
      <c r="FK22">
        <v>29741.4</v>
      </c>
      <c r="FL22">
        <v>29766.9</v>
      </c>
      <c r="FM22">
        <v>35574.6</v>
      </c>
      <c r="FN22">
        <v>34614.400000000001</v>
      </c>
      <c r="FO22">
        <v>43074.9</v>
      </c>
      <c r="FP22">
        <v>40812.300000000003</v>
      </c>
      <c r="FQ22">
        <v>2.0873499999999998</v>
      </c>
      <c r="FR22">
        <v>2.0271699999999999</v>
      </c>
      <c r="FS22">
        <v>-4.3474100000000003E-3</v>
      </c>
      <c r="FT22">
        <v>0</v>
      </c>
      <c r="FU22">
        <v>23.078299999999999</v>
      </c>
      <c r="FV22">
        <v>999.9</v>
      </c>
      <c r="FW22">
        <v>42.448999999999998</v>
      </c>
      <c r="FX22">
        <v>31.32</v>
      </c>
      <c r="FY22">
        <v>19.1401</v>
      </c>
      <c r="FZ22">
        <v>63.933700000000002</v>
      </c>
      <c r="GA22">
        <v>35.9816</v>
      </c>
      <c r="GB22">
        <v>1</v>
      </c>
      <c r="GC22">
        <v>4.8821099999999999E-2</v>
      </c>
      <c r="GD22">
        <v>2.5655700000000001</v>
      </c>
      <c r="GE22">
        <v>20.2394</v>
      </c>
      <c r="GF22">
        <v>5.2472399999999997</v>
      </c>
      <c r="GG22">
        <v>12.0456</v>
      </c>
      <c r="GH22">
        <v>5.0256499999999997</v>
      </c>
      <c r="GI22">
        <v>3.3010000000000002</v>
      </c>
      <c r="GJ22">
        <v>9999</v>
      </c>
      <c r="GK22">
        <v>999.9</v>
      </c>
      <c r="GL22">
        <v>9999</v>
      </c>
      <c r="GM22">
        <v>9999</v>
      </c>
      <c r="GN22">
        <v>1.87791</v>
      </c>
      <c r="GO22">
        <v>1.87958</v>
      </c>
      <c r="GP22">
        <v>1.87843</v>
      </c>
      <c r="GQ22">
        <v>1.87897</v>
      </c>
      <c r="GR22">
        <v>1.8803700000000001</v>
      </c>
      <c r="GS22">
        <v>1.875</v>
      </c>
      <c r="GT22">
        <v>1.88202</v>
      </c>
      <c r="GU22">
        <v>1.87683</v>
      </c>
      <c r="GV22">
        <v>0</v>
      </c>
      <c r="GW22">
        <v>0</v>
      </c>
      <c r="GX22">
        <v>0</v>
      </c>
      <c r="GY22">
        <v>0</v>
      </c>
      <c r="GZ22" t="s">
        <v>375</v>
      </c>
      <c r="HA22" t="s">
        <v>376</v>
      </c>
      <c r="HB22" t="s">
        <v>377</v>
      </c>
      <c r="HC22" t="s">
        <v>377</v>
      </c>
      <c r="HD22" t="s">
        <v>377</v>
      </c>
      <c r="HE22" t="s">
        <v>377</v>
      </c>
      <c r="HF22">
        <v>0</v>
      </c>
      <c r="HG22">
        <v>100</v>
      </c>
      <c r="HH22">
        <v>100</v>
      </c>
      <c r="HI22">
        <v>33.884999999999998</v>
      </c>
      <c r="HJ22">
        <v>1.2994000000000001</v>
      </c>
      <c r="HK22">
        <v>33.884999999999899</v>
      </c>
      <c r="HL22">
        <v>0</v>
      </c>
      <c r="HM22">
        <v>0</v>
      </c>
      <c r="HN22">
        <v>0</v>
      </c>
      <c r="HO22">
        <v>1.29938</v>
      </c>
      <c r="HP22">
        <v>0</v>
      </c>
      <c r="HQ22">
        <v>0</v>
      </c>
      <c r="HR22">
        <v>0</v>
      </c>
      <c r="HS22">
        <v>-1</v>
      </c>
      <c r="HT22">
        <v>-1</v>
      </c>
      <c r="HU22">
        <v>-1</v>
      </c>
      <c r="HV22">
        <v>-1</v>
      </c>
      <c r="HW22">
        <v>0.5</v>
      </c>
      <c r="HX22">
        <v>0.5</v>
      </c>
      <c r="HY22">
        <v>2</v>
      </c>
      <c r="HZ22">
        <v>501.44</v>
      </c>
      <c r="IA22">
        <v>516.96299999999997</v>
      </c>
      <c r="IB22">
        <v>21.243300000000001</v>
      </c>
      <c r="IC22">
        <v>27.830200000000001</v>
      </c>
      <c r="ID22">
        <v>30.000800000000002</v>
      </c>
      <c r="IE22">
        <v>27.895199999999999</v>
      </c>
      <c r="IF22">
        <v>27.8794</v>
      </c>
      <c r="IG22">
        <v>18.520600000000002</v>
      </c>
      <c r="IH22">
        <v>100</v>
      </c>
      <c r="II22">
        <v>0</v>
      </c>
      <c r="IJ22">
        <v>21.105699999999999</v>
      </c>
      <c r="IK22">
        <v>400</v>
      </c>
      <c r="IL22">
        <v>10.9049</v>
      </c>
      <c r="IM22">
        <v>100.79600000000001</v>
      </c>
      <c r="IN22">
        <v>111.136</v>
      </c>
    </row>
    <row r="23" spans="1:248" x14ac:dyDescent="0.35">
      <c r="A23">
        <v>6</v>
      </c>
      <c r="B23">
        <v>1599675585.0999999</v>
      </c>
      <c r="C23">
        <v>761</v>
      </c>
      <c r="D23" t="s">
        <v>398</v>
      </c>
      <c r="E23" t="s">
        <v>399</v>
      </c>
      <c r="F23">
        <v>1599675585.0999999</v>
      </c>
      <c r="G23">
        <f t="shared" si="0"/>
        <v>3.4463250096435894E-3</v>
      </c>
      <c r="H23">
        <f t="shared" si="1"/>
        <v>18.103117029892267</v>
      </c>
      <c r="I23">
        <f t="shared" si="2"/>
        <v>376.70299999999997</v>
      </c>
      <c r="J23">
        <f t="shared" si="3"/>
        <v>312.20338019272515</v>
      </c>
      <c r="K23">
        <f t="shared" si="4"/>
        <v>31.873474671313442</v>
      </c>
      <c r="L23">
        <f t="shared" si="5"/>
        <v>38.458371340168995</v>
      </c>
      <c r="M23">
        <f t="shared" si="6"/>
        <v>0.51809916372462916</v>
      </c>
      <c r="N23">
        <f t="shared" si="7"/>
        <v>2.9610928600817257</v>
      </c>
      <c r="O23">
        <f t="shared" si="8"/>
        <v>0.47250111386795351</v>
      </c>
      <c r="P23">
        <f t="shared" si="9"/>
        <v>0.29907485859935501</v>
      </c>
      <c r="Q23">
        <f t="shared" si="10"/>
        <v>90.035009749012119</v>
      </c>
      <c r="R23">
        <f t="shared" si="11"/>
        <v>23.210775182577972</v>
      </c>
      <c r="S23">
        <f t="shared" si="12"/>
        <v>23.0032</v>
      </c>
      <c r="T23">
        <f t="shared" si="13"/>
        <v>2.8202679020262043</v>
      </c>
      <c r="U23">
        <f t="shared" si="14"/>
        <v>71.719945428554865</v>
      </c>
      <c r="V23">
        <f t="shared" si="15"/>
        <v>2.0935500696495</v>
      </c>
      <c r="W23">
        <f t="shared" si="16"/>
        <v>2.9190625524597311</v>
      </c>
      <c r="X23">
        <f t="shared" si="17"/>
        <v>0.72671783237670429</v>
      </c>
      <c r="Y23">
        <f t="shared" si="18"/>
        <v>-151.98293292528228</v>
      </c>
      <c r="Z23">
        <f t="shared" si="19"/>
        <v>91.009873659281098</v>
      </c>
      <c r="AA23">
        <f t="shared" si="20"/>
        <v>6.3898605553650354</v>
      </c>
      <c r="AB23">
        <f t="shared" si="21"/>
        <v>35.451811038375965</v>
      </c>
      <c r="AC23">
        <v>2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54457.675748629532</v>
      </c>
      <c r="AH23" t="s">
        <v>372</v>
      </c>
      <c r="AI23">
        <v>10487.9</v>
      </c>
      <c r="AJ23">
        <v>633.61599999999999</v>
      </c>
      <c r="AK23">
        <v>3095.61</v>
      </c>
      <c r="AL23">
        <f t="shared" si="25"/>
        <v>2461.9940000000001</v>
      </c>
      <c r="AM23">
        <f t="shared" si="26"/>
        <v>0.79531788565097028</v>
      </c>
      <c r="AN23">
        <v>-1.0294478798694</v>
      </c>
      <c r="AO23" t="s">
        <v>400</v>
      </c>
      <c r="AP23">
        <v>10486.4</v>
      </c>
      <c r="AQ23">
        <v>923.93996153846194</v>
      </c>
      <c r="AR23">
        <v>2043.75</v>
      </c>
      <c r="AS23">
        <f t="shared" si="27"/>
        <v>0.54791928487414698</v>
      </c>
      <c r="AT23">
        <v>0.5</v>
      </c>
      <c r="AU23">
        <f t="shared" si="28"/>
        <v>463.28914908817609</v>
      </c>
      <c r="AV23">
        <f t="shared" si="29"/>
        <v>18.103117029892267</v>
      </c>
      <c r="AW23">
        <f t="shared" si="30"/>
        <v>126.92252962917276</v>
      </c>
      <c r="AX23">
        <f t="shared" si="31"/>
        <v>0.66471926605504583</v>
      </c>
      <c r="AY23">
        <f t="shared" si="32"/>
        <v>4.1297243735186728E-2</v>
      </c>
      <c r="AZ23">
        <f t="shared" si="33"/>
        <v>0.51467155963302758</v>
      </c>
      <c r="BA23" t="s">
        <v>401</v>
      </c>
      <c r="BB23">
        <v>685.23</v>
      </c>
      <c r="BC23">
        <f t="shared" si="34"/>
        <v>1358.52</v>
      </c>
      <c r="BD23">
        <f t="shared" si="35"/>
        <v>0.82428675209900348</v>
      </c>
      <c r="BE23">
        <f t="shared" si="36"/>
        <v>0.4363876235282404</v>
      </c>
      <c r="BF23">
        <f t="shared" si="37"/>
        <v>0.79411604745473707</v>
      </c>
      <c r="BG23">
        <f t="shared" si="38"/>
        <v>0.42723905907163057</v>
      </c>
      <c r="BH23">
        <f t="shared" si="39"/>
        <v>0.61132328360416677</v>
      </c>
      <c r="BI23">
        <f t="shared" si="40"/>
        <v>0.38867671639583323</v>
      </c>
      <c r="BJ23">
        <v>466</v>
      </c>
      <c r="BK23">
        <v>300</v>
      </c>
      <c r="BL23">
        <v>300</v>
      </c>
      <c r="BM23">
        <v>300</v>
      </c>
      <c r="BN23">
        <v>10486.4</v>
      </c>
      <c r="BO23">
        <v>1947.88</v>
      </c>
      <c r="BP23">
        <v>-8.2615699999999993E-3</v>
      </c>
      <c r="BQ23">
        <v>5</v>
      </c>
      <c r="BR23" t="s">
        <v>373</v>
      </c>
      <c r="BS23" t="s">
        <v>373</v>
      </c>
      <c r="BT23" t="s">
        <v>373</v>
      </c>
      <c r="BU23" t="s">
        <v>373</v>
      </c>
      <c r="BV23" t="s">
        <v>373</v>
      </c>
      <c r="BW23" t="s">
        <v>373</v>
      </c>
      <c r="BX23" t="s">
        <v>373</v>
      </c>
      <c r="BY23" t="s">
        <v>373</v>
      </c>
      <c r="BZ23" t="s">
        <v>373</v>
      </c>
      <c r="CA23" t="s">
        <v>373</v>
      </c>
      <c r="CB23">
        <f t="shared" si="41"/>
        <v>550.11400000000003</v>
      </c>
      <c r="CC23">
        <f t="shared" si="42"/>
        <v>463.28914908817609</v>
      </c>
      <c r="CD23">
        <f t="shared" si="43"/>
        <v>0.84216934869531779</v>
      </c>
      <c r="CE23">
        <f t="shared" si="44"/>
        <v>0.19433869739063561</v>
      </c>
      <c r="CF23">
        <v>1599675585.0999999</v>
      </c>
      <c r="CG23">
        <v>376.70299999999997</v>
      </c>
      <c r="CH23">
        <v>399.983</v>
      </c>
      <c r="CI23">
        <v>20.506499999999999</v>
      </c>
      <c r="CJ23">
        <v>16.456</v>
      </c>
      <c r="CK23">
        <v>342.80799999999999</v>
      </c>
      <c r="CL23">
        <v>19.2072</v>
      </c>
      <c r="CM23">
        <v>500.03500000000003</v>
      </c>
      <c r="CN23">
        <v>101.892</v>
      </c>
      <c r="CO23">
        <v>0.20002300000000001</v>
      </c>
      <c r="CP23">
        <v>23.5733</v>
      </c>
      <c r="CQ23">
        <v>23.0032</v>
      </c>
      <c r="CR23">
        <v>999.9</v>
      </c>
      <c r="CS23">
        <v>0</v>
      </c>
      <c r="CT23">
        <v>0</v>
      </c>
      <c r="CU23">
        <v>9991.8799999999992</v>
      </c>
      <c r="CV23">
        <v>0</v>
      </c>
      <c r="CW23">
        <v>1.5289399999999999E-3</v>
      </c>
      <c r="CX23">
        <v>-23.280100000000001</v>
      </c>
      <c r="CY23">
        <v>384.59</v>
      </c>
      <c r="CZ23">
        <v>406.67599999999999</v>
      </c>
      <c r="DA23">
        <v>4.0505100000000001</v>
      </c>
      <c r="DB23">
        <v>399.983</v>
      </c>
      <c r="DC23">
        <v>16.456</v>
      </c>
      <c r="DD23">
        <v>2.0894400000000002</v>
      </c>
      <c r="DE23">
        <v>1.6767300000000001</v>
      </c>
      <c r="DF23">
        <v>18.1389</v>
      </c>
      <c r="DG23">
        <v>14.682700000000001</v>
      </c>
      <c r="DH23">
        <v>550.11400000000003</v>
      </c>
      <c r="DI23">
        <v>0.92702899999999999</v>
      </c>
      <c r="DJ23">
        <v>7.2970599999999997E-2</v>
      </c>
      <c r="DK23">
        <v>0</v>
      </c>
      <c r="DL23">
        <v>925.22199999999998</v>
      </c>
      <c r="DM23">
        <v>4.9990300000000003</v>
      </c>
      <c r="DN23">
        <v>4990.3900000000003</v>
      </c>
      <c r="DO23">
        <v>4282.2299999999996</v>
      </c>
      <c r="DP23">
        <v>39</v>
      </c>
      <c r="DQ23">
        <v>42.686999999999998</v>
      </c>
      <c r="DR23">
        <v>41.125</v>
      </c>
      <c r="DS23">
        <v>41.561999999999998</v>
      </c>
      <c r="DT23">
        <v>41.311999999999998</v>
      </c>
      <c r="DU23">
        <v>505.34</v>
      </c>
      <c r="DV23">
        <v>39.78</v>
      </c>
      <c r="DW23">
        <v>0</v>
      </c>
      <c r="DX23">
        <v>91.400000095367403</v>
      </c>
      <c r="DY23">
        <v>0</v>
      </c>
      <c r="DZ23">
        <v>923.93996153846194</v>
      </c>
      <c r="EA23">
        <v>10.288649570221899</v>
      </c>
      <c r="EB23">
        <v>56.008546937891602</v>
      </c>
      <c r="EC23">
        <v>4982.6619230769202</v>
      </c>
      <c r="ED23">
        <v>15</v>
      </c>
      <c r="EE23">
        <v>1599675558.5999999</v>
      </c>
      <c r="EF23" t="s">
        <v>402</v>
      </c>
      <c r="EG23">
        <v>1599675555.5999999</v>
      </c>
      <c r="EH23">
        <v>1599675558.5999999</v>
      </c>
      <c r="EI23">
        <v>48</v>
      </c>
      <c r="EJ23">
        <v>1.0999999999999999E-2</v>
      </c>
      <c r="EK23">
        <v>0</v>
      </c>
      <c r="EL23">
        <v>33.896000000000001</v>
      </c>
      <c r="EM23">
        <v>1.2989999999999999</v>
      </c>
      <c r="EN23">
        <v>400</v>
      </c>
      <c r="EO23">
        <v>16</v>
      </c>
      <c r="EP23">
        <v>0.1</v>
      </c>
      <c r="EQ23">
        <v>0.03</v>
      </c>
      <c r="ER23">
        <v>-23.286192499999999</v>
      </c>
      <c r="ES23">
        <v>5.7848780487864598E-2</v>
      </c>
      <c r="ET23">
        <v>5.0849854412279197E-2</v>
      </c>
      <c r="EU23">
        <v>1</v>
      </c>
      <c r="EV23">
        <v>4.0514925000000002</v>
      </c>
      <c r="EW23">
        <v>3.1639024390099201E-3</v>
      </c>
      <c r="EX23">
        <v>5.6671848169968196E-3</v>
      </c>
      <c r="EY23">
        <v>1</v>
      </c>
      <c r="EZ23">
        <v>2</v>
      </c>
      <c r="FA23">
        <v>2</v>
      </c>
      <c r="FB23" t="s">
        <v>374</v>
      </c>
      <c r="FC23">
        <v>2.9350000000000001</v>
      </c>
      <c r="FD23">
        <v>2.8851499999999999</v>
      </c>
      <c r="FE23">
        <v>8.8793300000000006E-2</v>
      </c>
      <c r="FF23">
        <v>0.10002999999999999</v>
      </c>
      <c r="FG23">
        <v>0.102034</v>
      </c>
      <c r="FH23">
        <v>8.9900999999999995E-2</v>
      </c>
      <c r="FI23">
        <v>29259.200000000001</v>
      </c>
      <c r="FJ23">
        <v>29370</v>
      </c>
      <c r="FK23">
        <v>29741.1</v>
      </c>
      <c r="FL23">
        <v>29767.9</v>
      </c>
      <c r="FM23">
        <v>35586.9</v>
      </c>
      <c r="FN23">
        <v>34612.199999999997</v>
      </c>
      <c r="FO23">
        <v>43074.2</v>
      </c>
      <c r="FP23">
        <v>40813.599999999999</v>
      </c>
      <c r="FQ23">
        <v>2.08805</v>
      </c>
      <c r="FR23">
        <v>2.02705</v>
      </c>
      <c r="FS23">
        <v>-1.9334300000000001E-3</v>
      </c>
      <c r="FT23">
        <v>0</v>
      </c>
      <c r="FU23">
        <v>23.035</v>
      </c>
      <c r="FV23">
        <v>999.9</v>
      </c>
      <c r="FW23">
        <v>42.4</v>
      </c>
      <c r="FX23">
        <v>31.33</v>
      </c>
      <c r="FY23">
        <v>19.129200000000001</v>
      </c>
      <c r="FZ23">
        <v>63.913699999999999</v>
      </c>
      <c r="GA23">
        <v>35.869399999999999</v>
      </c>
      <c r="GB23">
        <v>1</v>
      </c>
      <c r="GC23">
        <v>4.6603199999999997E-2</v>
      </c>
      <c r="GD23">
        <v>1.90863</v>
      </c>
      <c r="GE23">
        <v>20.250499999999999</v>
      </c>
      <c r="GF23">
        <v>5.2518799999999999</v>
      </c>
      <c r="GG23">
        <v>12.0457</v>
      </c>
      <c r="GH23">
        <v>5.0252999999999997</v>
      </c>
      <c r="GI23">
        <v>3.3010000000000002</v>
      </c>
      <c r="GJ23">
        <v>9999</v>
      </c>
      <c r="GK23">
        <v>999.9</v>
      </c>
      <c r="GL23">
        <v>9999</v>
      </c>
      <c r="GM23">
        <v>9999</v>
      </c>
      <c r="GN23">
        <v>1.8779300000000001</v>
      </c>
      <c r="GO23">
        <v>1.87958</v>
      </c>
      <c r="GP23">
        <v>1.8784799999999999</v>
      </c>
      <c r="GQ23">
        <v>1.87897</v>
      </c>
      <c r="GR23">
        <v>1.8803700000000001</v>
      </c>
      <c r="GS23">
        <v>1.8749899999999999</v>
      </c>
      <c r="GT23">
        <v>1.88202</v>
      </c>
      <c r="GU23">
        <v>1.87683</v>
      </c>
      <c r="GV23">
        <v>0</v>
      </c>
      <c r="GW23">
        <v>0</v>
      </c>
      <c r="GX23">
        <v>0</v>
      </c>
      <c r="GY23">
        <v>0</v>
      </c>
      <c r="GZ23" t="s">
        <v>375</v>
      </c>
      <c r="HA23" t="s">
        <v>376</v>
      </c>
      <c r="HB23" t="s">
        <v>377</v>
      </c>
      <c r="HC23" t="s">
        <v>377</v>
      </c>
      <c r="HD23" t="s">
        <v>377</v>
      </c>
      <c r="HE23" t="s">
        <v>377</v>
      </c>
      <c r="HF23">
        <v>0</v>
      </c>
      <c r="HG23">
        <v>100</v>
      </c>
      <c r="HH23">
        <v>100</v>
      </c>
      <c r="HI23">
        <v>33.895000000000003</v>
      </c>
      <c r="HJ23">
        <v>1.2992999999999999</v>
      </c>
      <c r="HK23">
        <v>33.89575</v>
      </c>
      <c r="HL23">
        <v>0</v>
      </c>
      <c r="HM23">
        <v>0</v>
      </c>
      <c r="HN23">
        <v>0</v>
      </c>
      <c r="HO23">
        <v>1.299355</v>
      </c>
      <c r="HP23">
        <v>0</v>
      </c>
      <c r="HQ23">
        <v>0</v>
      </c>
      <c r="HR23">
        <v>0</v>
      </c>
      <c r="HS23">
        <v>-1</v>
      </c>
      <c r="HT23">
        <v>-1</v>
      </c>
      <c r="HU23">
        <v>-1</v>
      </c>
      <c r="HV23">
        <v>-1</v>
      </c>
      <c r="HW23">
        <v>0.5</v>
      </c>
      <c r="HX23">
        <v>0.4</v>
      </c>
      <c r="HY23">
        <v>2</v>
      </c>
      <c r="HZ23">
        <v>501.76</v>
      </c>
      <c r="IA23">
        <v>516.74400000000003</v>
      </c>
      <c r="IB23">
        <v>21.3812</v>
      </c>
      <c r="IC23">
        <v>27.814699999999998</v>
      </c>
      <c r="ID23">
        <v>30</v>
      </c>
      <c r="IE23">
        <v>27.881399999999999</v>
      </c>
      <c r="IF23">
        <v>27.865300000000001</v>
      </c>
      <c r="IG23">
        <v>18.524100000000001</v>
      </c>
      <c r="IH23">
        <v>100</v>
      </c>
      <c r="II23">
        <v>0</v>
      </c>
      <c r="IJ23">
        <v>21.3795</v>
      </c>
      <c r="IK23">
        <v>400</v>
      </c>
      <c r="IL23">
        <v>10.9579</v>
      </c>
      <c r="IM23">
        <v>100.795</v>
      </c>
      <c r="IN23">
        <v>111.14</v>
      </c>
    </row>
    <row r="24" spans="1:248" x14ac:dyDescent="0.35">
      <c r="A24">
        <v>7</v>
      </c>
      <c r="B24">
        <v>1599675693.0999999</v>
      </c>
      <c r="C24">
        <v>869</v>
      </c>
      <c r="D24" t="s">
        <v>403</v>
      </c>
      <c r="E24" t="s">
        <v>404</v>
      </c>
      <c r="F24">
        <v>1599675693.0999999</v>
      </c>
      <c r="G24">
        <f t="shared" si="0"/>
        <v>3.3291121729493961E-3</v>
      </c>
      <c r="H24">
        <f t="shared" si="1"/>
        <v>15.230974618761135</v>
      </c>
      <c r="I24">
        <f t="shared" si="2"/>
        <v>380.17399999999998</v>
      </c>
      <c r="J24">
        <f t="shared" si="3"/>
        <v>322.26970609305192</v>
      </c>
      <c r="K24">
        <f t="shared" si="4"/>
        <v>32.904095678283483</v>
      </c>
      <c r="L24">
        <f t="shared" si="5"/>
        <v>38.816188533661993</v>
      </c>
      <c r="M24">
        <f t="shared" si="6"/>
        <v>0.48853334802761361</v>
      </c>
      <c r="N24">
        <f t="shared" si="7"/>
        <v>2.9602545221325514</v>
      </c>
      <c r="O24">
        <f t="shared" si="8"/>
        <v>0.44776140745831466</v>
      </c>
      <c r="P24">
        <f t="shared" si="9"/>
        <v>0.28322997240065273</v>
      </c>
      <c r="Q24">
        <f t="shared" si="10"/>
        <v>66.097520116284016</v>
      </c>
      <c r="R24">
        <f t="shared" si="11"/>
        <v>23.089012117329915</v>
      </c>
      <c r="S24">
        <f t="shared" si="12"/>
        <v>23.0168</v>
      </c>
      <c r="T24">
        <f t="shared" si="13"/>
        <v>2.8225901929534629</v>
      </c>
      <c r="U24">
        <f t="shared" si="14"/>
        <v>71.364680694965983</v>
      </c>
      <c r="V24">
        <f t="shared" si="15"/>
        <v>2.0816987525118003</v>
      </c>
      <c r="W24">
        <f t="shared" si="16"/>
        <v>2.9169874120359398</v>
      </c>
      <c r="X24">
        <f t="shared" si="17"/>
        <v>0.74089144044166266</v>
      </c>
      <c r="Y24">
        <f t="shared" si="18"/>
        <v>-146.81384682706837</v>
      </c>
      <c r="Z24">
        <f t="shared" si="19"/>
        <v>86.93043880694016</v>
      </c>
      <c r="AA24">
        <f t="shared" si="20"/>
        <v>6.1052244893080596</v>
      </c>
      <c r="AB24">
        <f t="shared" si="21"/>
        <v>12.319336585463859</v>
      </c>
      <c r="AC24">
        <v>2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54435.210341534272</v>
      </c>
      <c r="AH24" t="s">
        <v>372</v>
      </c>
      <c r="AI24">
        <v>10487.9</v>
      </c>
      <c r="AJ24">
        <v>633.61599999999999</v>
      </c>
      <c r="AK24">
        <v>3095.61</v>
      </c>
      <c r="AL24">
        <f t="shared" si="25"/>
        <v>2461.9940000000001</v>
      </c>
      <c r="AM24">
        <f t="shared" si="26"/>
        <v>0.79531788565097028</v>
      </c>
      <c r="AN24">
        <v>-1.0294478798694</v>
      </c>
      <c r="AO24" t="s">
        <v>405</v>
      </c>
      <c r="AP24">
        <v>10490.4</v>
      </c>
      <c r="AQ24">
        <v>922.63796000000002</v>
      </c>
      <c r="AR24">
        <v>2335.54</v>
      </c>
      <c r="AS24">
        <f t="shared" si="27"/>
        <v>0.60495732892607279</v>
      </c>
      <c r="AT24">
        <v>0.5</v>
      </c>
      <c r="AU24">
        <f t="shared" si="28"/>
        <v>337.36950287132521</v>
      </c>
      <c r="AV24">
        <f t="shared" si="29"/>
        <v>15.230974618761135</v>
      </c>
      <c r="AW24">
        <f t="shared" si="30"/>
        <v>102.04707665907698</v>
      </c>
      <c r="AX24">
        <f t="shared" si="31"/>
        <v>0.69594611952696162</v>
      </c>
      <c r="AY24">
        <f t="shared" si="32"/>
        <v>4.8197665646240589E-2</v>
      </c>
      <c r="AZ24">
        <f t="shared" si="33"/>
        <v>0.3254365157522458</v>
      </c>
      <c r="BA24" t="s">
        <v>406</v>
      </c>
      <c r="BB24">
        <v>710.13</v>
      </c>
      <c r="BC24">
        <f t="shared" si="34"/>
        <v>1625.4099999999999</v>
      </c>
      <c r="BD24">
        <f t="shared" si="35"/>
        <v>0.8692588577651178</v>
      </c>
      <c r="BE24">
        <f t="shared" si="36"/>
        <v>0.31862350554186164</v>
      </c>
      <c r="BF24">
        <f t="shared" si="37"/>
        <v>0.83017927945078629</v>
      </c>
      <c r="BG24">
        <f t="shared" si="38"/>
        <v>0.30872130476353726</v>
      </c>
      <c r="BH24">
        <f t="shared" si="39"/>
        <v>0.66904551885632702</v>
      </c>
      <c r="BI24">
        <f t="shared" si="40"/>
        <v>0.33095448114367298</v>
      </c>
      <c r="BJ24">
        <v>468</v>
      </c>
      <c r="BK24">
        <v>300</v>
      </c>
      <c r="BL24">
        <v>300</v>
      </c>
      <c r="BM24">
        <v>300</v>
      </c>
      <c r="BN24">
        <v>10490.4</v>
      </c>
      <c r="BO24">
        <v>2225.1</v>
      </c>
      <c r="BP24">
        <v>-8.3951700000000004E-3</v>
      </c>
      <c r="BQ24">
        <v>6.6</v>
      </c>
      <c r="BR24" t="s">
        <v>373</v>
      </c>
      <c r="BS24" t="s">
        <v>373</v>
      </c>
      <c r="BT24" t="s">
        <v>373</v>
      </c>
      <c r="BU24" t="s">
        <v>373</v>
      </c>
      <c r="BV24" t="s">
        <v>373</v>
      </c>
      <c r="BW24" t="s">
        <v>373</v>
      </c>
      <c r="BX24" t="s">
        <v>373</v>
      </c>
      <c r="BY24" t="s">
        <v>373</v>
      </c>
      <c r="BZ24" t="s">
        <v>373</v>
      </c>
      <c r="CA24" t="s">
        <v>373</v>
      </c>
      <c r="CB24">
        <f t="shared" si="41"/>
        <v>400.22</v>
      </c>
      <c r="CC24">
        <f t="shared" si="42"/>
        <v>337.36950287132521</v>
      </c>
      <c r="CD24">
        <f t="shared" si="43"/>
        <v>0.842960129107304</v>
      </c>
      <c r="CE24">
        <f t="shared" si="44"/>
        <v>0.19592025821460815</v>
      </c>
      <c r="CF24">
        <v>1599675693.0999999</v>
      </c>
      <c r="CG24">
        <v>380.17399999999998</v>
      </c>
      <c r="CH24">
        <v>399.96800000000002</v>
      </c>
      <c r="CI24">
        <v>20.3886</v>
      </c>
      <c r="CJ24">
        <v>16.4755</v>
      </c>
      <c r="CK24">
        <v>346.28199999999998</v>
      </c>
      <c r="CL24">
        <v>19.084399999999999</v>
      </c>
      <c r="CM24">
        <v>500.04899999999998</v>
      </c>
      <c r="CN24">
        <v>101.901</v>
      </c>
      <c r="CO24">
        <v>0.20011300000000001</v>
      </c>
      <c r="CP24">
        <v>23.561499999999999</v>
      </c>
      <c r="CQ24">
        <v>23.0168</v>
      </c>
      <c r="CR24">
        <v>999.9</v>
      </c>
      <c r="CS24">
        <v>0</v>
      </c>
      <c r="CT24">
        <v>0</v>
      </c>
      <c r="CU24">
        <v>9986.25</v>
      </c>
      <c r="CV24">
        <v>0</v>
      </c>
      <c r="CW24">
        <v>1.5289399999999999E-3</v>
      </c>
      <c r="CX24">
        <v>-19.7943</v>
      </c>
      <c r="CY24">
        <v>388.08600000000001</v>
      </c>
      <c r="CZ24">
        <v>406.66800000000001</v>
      </c>
      <c r="DA24">
        <v>3.9131499999999999</v>
      </c>
      <c r="DB24">
        <v>399.96800000000002</v>
      </c>
      <c r="DC24">
        <v>16.4755</v>
      </c>
      <c r="DD24">
        <v>2.07762</v>
      </c>
      <c r="DE24">
        <v>1.6788700000000001</v>
      </c>
      <c r="DF24">
        <v>18.0487</v>
      </c>
      <c r="DG24">
        <v>14.702400000000001</v>
      </c>
      <c r="DH24">
        <v>400.22</v>
      </c>
      <c r="DI24">
        <v>0.90007000000000004</v>
      </c>
      <c r="DJ24">
        <v>9.9929799999999999E-2</v>
      </c>
      <c r="DK24">
        <v>0</v>
      </c>
      <c r="DL24">
        <v>922.61699999999996</v>
      </c>
      <c r="DM24">
        <v>4.9990300000000003</v>
      </c>
      <c r="DN24">
        <v>3609.59</v>
      </c>
      <c r="DO24">
        <v>3077.21</v>
      </c>
      <c r="DP24">
        <v>38.561999999999998</v>
      </c>
      <c r="DQ24">
        <v>42.625</v>
      </c>
      <c r="DR24">
        <v>40.936999999999998</v>
      </c>
      <c r="DS24">
        <v>41.5</v>
      </c>
      <c r="DT24">
        <v>41</v>
      </c>
      <c r="DU24">
        <v>355.73</v>
      </c>
      <c r="DV24">
        <v>39.49</v>
      </c>
      <c r="DW24">
        <v>0</v>
      </c>
      <c r="DX24">
        <v>107.59999990463299</v>
      </c>
      <c r="DY24">
        <v>0</v>
      </c>
      <c r="DZ24">
        <v>922.63796000000002</v>
      </c>
      <c r="EA24">
        <v>0.41353846180004</v>
      </c>
      <c r="EB24">
        <v>5.4507692281675899</v>
      </c>
      <c r="EC24">
        <v>3607.8303999999998</v>
      </c>
      <c r="ED24">
        <v>15</v>
      </c>
      <c r="EE24">
        <v>1599675659.5999999</v>
      </c>
      <c r="EF24" t="s">
        <v>407</v>
      </c>
      <c r="EG24">
        <v>1599675644.5999999</v>
      </c>
      <c r="EH24">
        <v>1599675659.5999999</v>
      </c>
      <c r="EI24">
        <v>49</v>
      </c>
      <c r="EJ24">
        <v>-4.0000000000000001E-3</v>
      </c>
      <c r="EK24">
        <v>5.0000000000000001E-3</v>
      </c>
      <c r="EL24">
        <v>33.892000000000003</v>
      </c>
      <c r="EM24">
        <v>1.304</v>
      </c>
      <c r="EN24">
        <v>400</v>
      </c>
      <c r="EO24">
        <v>16</v>
      </c>
      <c r="EP24">
        <v>0.11</v>
      </c>
      <c r="EQ24">
        <v>0.03</v>
      </c>
      <c r="ER24">
        <v>-19.799277499999999</v>
      </c>
      <c r="ES24">
        <v>-7.2694559099453798E-2</v>
      </c>
      <c r="ET24">
        <v>3.1615680346151198E-2</v>
      </c>
      <c r="EU24">
        <v>1</v>
      </c>
      <c r="EV24">
        <v>3.9251762499999998</v>
      </c>
      <c r="EW24">
        <v>-5.6109681050658902E-2</v>
      </c>
      <c r="EX24">
        <v>5.69011761192156E-3</v>
      </c>
      <c r="EY24">
        <v>1</v>
      </c>
      <c r="EZ24">
        <v>2</v>
      </c>
      <c r="FA24">
        <v>2</v>
      </c>
      <c r="FB24" t="s">
        <v>374</v>
      </c>
      <c r="FC24">
        <v>2.9350700000000001</v>
      </c>
      <c r="FD24">
        <v>2.8851900000000001</v>
      </c>
      <c r="FE24">
        <v>8.9523500000000006E-2</v>
      </c>
      <c r="FF24">
        <v>0.10004</v>
      </c>
      <c r="FG24">
        <v>0.10158</v>
      </c>
      <c r="FH24">
        <v>8.9989100000000002E-2</v>
      </c>
      <c r="FI24">
        <v>29236.9</v>
      </c>
      <c r="FJ24">
        <v>29369.8</v>
      </c>
      <c r="FK24">
        <v>29742.2</v>
      </c>
      <c r="FL24">
        <v>29767.9</v>
      </c>
      <c r="FM24">
        <v>35606.5</v>
      </c>
      <c r="FN24">
        <v>34609.1</v>
      </c>
      <c r="FO24">
        <v>43075.9</v>
      </c>
      <c r="FP24">
        <v>40813.9</v>
      </c>
      <c r="FQ24">
        <v>2.0882700000000001</v>
      </c>
      <c r="FR24">
        <v>2.02765</v>
      </c>
      <c r="FS24">
        <v>-5.3048100000000001E-3</v>
      </c>
      <c r="FT24">
        <v>0</v>
      </c>
      <c r="FU24">
        <v>23.104099999999999</v>
      </c>
      <c r="FV24">
        <v>999.9</v>
      </c>
      <c r="FW24">
        <v>42.338999999999999</v>
      </c>
      <c r="FX24">
        <v>31.35</v>
      </c>
      <c r="FY24">
        <v>19.123100000000001</v>
      </c>
      <c r="FZ24">
        <v>64.003699999999995</v>
      </c>
      <c r="GA24">
        <v>36.105800000000002</v>
      </c>
      <c r="GB24">
        <v>1</v>
      </c>
      <c r="GC24">
        <v>4.5983200000000002E-2</v>
      </c>
      <c r="GD24">
        <v>2.0862099999999999</v>
      </c>
      <c r="GE24">
        <v>20.248899999999999</v>
      </c>
      <c r="GF24">
        <v>5.2475399999999999</v>
      </c>
      <c r="GG24">
        <v>12.045299999999999</v>
      </c>
      <c r="GH24">
        <v>5.0240999999999998</v>
      </c>
      <c r="GI24">
        <v>3.3003200000000001</v>
      </c>
      <c r="GJ24">
        <v>9999</v>
      </c>
      <c r="GK24">
        <v>999.9</v>
      </c>
      <c r="GL24">
        <v>9999</v>
      </c>
      <c r="GM24">
        <v>9999</v>
      </c>
      <c r="GN24">
        <v>1.8778999999999999</v>
      </c>
      <c r="GO24">
        <v>1.87958</v>
      </c>
      <c r="GP24">
        <v>1.8784099999999999</v>
      </c>
      <c r="GQ24">
        <v>1.8789400000000001</v>
      </c>
      <c r="GR24">
        <v>1.8803399999999999</v>
      </c>
      <c r="GS24">
        <v>1.87496</v>
      </c>
      <c r="GT24">
        <v>1.8819999999999999</v>
      </c>
      <c r="GU24">
        <v>1.8768199999999999</v>
      </c>
      <c r="GV24">
        <v>0</v>
      </c>
      <c r="GW24">
        <v>0</v>
      </c>
      <c r="GX24">
        <v>0</v>
      </c>
      <c r="GY24">
        <v>0</v>
      </c>
      <c r="GZ24" t="s">
        <v>375</v>
      </c>
      <c r="HA24" t="s">
        <v>376</v>
      </c>
      <c r="HB24" t="s">
        <v>377</v>
      </c>
      <c r="HC24" t="s">
        <v>377</v>
      </c>
      <c r="HD24" t="s">
        <v>377</v>
      </c>
      <c r="HE24" t="s">
        <v>377</v>
      </c>
      <c r="HF24">
        <v>0</v>
      </c>
      <c r="HG24">
        <v>100</v>
      </c>
      <c r="HH24">
        <v>100</v>
      </c>
      <c r="HI24">
        <v>33.892000000000003</v>
      </c>
      <c r="HJ24">
        <v>1.3042</v>
      </c>
      <c r="HK24">
        <v>33.891849999999998</v>
      </c>
      <c r="HL24">
        <v>0</v>
      </c>
      <c r="HM24">
        <v>0</v>
      </c>
      <c r="HN24">
        <v>0</v>
      </c>
      <c r="HO24">
        <v>1.3042100000000001</v>
      </c>
      <c r="HP24">
        <v>0</v>
      </c>
      <c r="HQ24">
        <v>0</v>
      </c>
      <c r="HR24">
        <v>0</v>
      </c>
      <c r="HS24">
        <v>-1</v>
      </c>
      <c r="HT24">
        <v>-1</v>
      </c>
      <c r="HU24">
        <v>-1</v>
      </c>
      <c r="HV24">
        <v>-1</v>
      </c>
      <c r="HW24">
        <v>0.8</v>
      </c>
      <c r="HX24">
        <v>0.6</v>
      </c>
      <c r="HY24">
        <v>2</v>
      </c>
      <c r="HZ24">
        <v>501.75900000000001</v>
      </c>
      <c r="IA24">
        <v>517.024</v>
      </c>
      <c r="IB24">
        <v>21.261399999999998</v>
      </c>
      <c r="IC24">
        <v>27.795200000000001</v>
      </c>
      <c r="ID24">
        <v>30.0001</v>
      </c>
      <c r="IE24">
        <v>27.864999999999998</v>
      </c>
      <c r="IF24">
        <v>27.851299999999998</v>
      </c>
      <c r="IG24">
        <v>18.5274</v>
      </c>
      <c r="IH24">
        <v>100</v>
      </c>
      <c r="II24">
        <v>0</v>
      </c>
      <c r="IJ24">
        <v>21.247800000000002</v>
      </c>
      <c r="IK24">
        <v>400</v>
      </c>
      <c r="IL24">
        <v>10.641</v>
      </c>
      <c r="IM24">
        <v>100.79900000000001</v>
      </c>
      <c r="IN24">
        <v>111.14100000000001</v>
      </c>
    </row>
    <row r="25" spans="1:248" x14ac:dyDescent="0.35">
      <c r="A25">
        <v>8</v>
      </c>
      <c r="B25">
        <v>1599675813.5999999</v>
      </c>
      <c r="C25">
        <v>989.5</v>
      </c>
      <c r="D25" t="s">
        <v>408</v>
      </c>
      <c r="E25" t="s">
        <v>409</v>
      </c>
      <c r="F25">
        <v>1599675813.5999999</v>
      </c>
      <c r="G25">
        <f t="shared" si="0"/>
        <v>3.1619720684919438E-3</v>
      </c>
      <c r="H25">
        <f t="shared" si="1"/>
        <v>10.783031519473315</v>
      </c>
      <c r="I25">
        <f t="shared" si="2"/>
        <v>385.60300000000001</v>
      </c>
      <c r="J25">
        <f t="shared" si="3"/>
        <v>340.44713046298398</v>
      </c>
      <c r="K25">
        <f t="shared" si="4"/>
        <v>34.760333935872978</v>
      </c>
      <c r="L25">
        <f t="shared" si="5"/>
        <v>39.370838662809</v>
      </c>
      <c r="M25">
        <f t="shared" si="6"/>
        <v>0.45337121130614005</v>
      </c>
      <c r="N25">
        <f t="shared" si="7"/>
        <v>2.9606020782602505</v>
      </c>
      <c r="O25">
        <f t="shared" si="8"/>
        <v>0.4180336684036009</v>
      </c>
      <c r="P25">
        <f t="shared" si="9"/>
        <v>0.26421607552297288</v>
      </c>
      <c r="Q25">
        <f t="shared" si="10"/>
        <v>41.262914827354216</v>
      </c>
      <c r="R25">
        <f t="shared" si="11"/>
        <v>22.915420707681044</v>
      </c>
      <c r="S25">
        <f t="shared" si="12"/>
        <v>22.990400000000001</v>
      </c>
      <c r="T25">
        <f t="shared" si="13"/>
        <v>2.8180837435196682</v>
      </c>
      <c r="U25">
        <f t="shared" si="14"/>
        <v>71.072023172137079</v>
      </c>
      <c r="V25">
        <f t="shared" si="15"/>
        <v>2.0642574558528</v>
      </c>
      <c r="W25">
        <f t="shared" si="16"/>
        <v>2.9044585530556093</v>
      </c>
      <c r="X25">
        <f t="shared" si="17"/>
        <v>0.75382628766686821</v>
      </c>
      <c r="Y25">
        <f t="shared" si="18"/>
        <v>-139.44296822049472</v>
      </c>
      <c r="Z25">
        <f t="shared" si="19"/>
        <v>79.758106027810484</v>
      </c>
      <c r="AA25">
        <f t="shared" si="20"/>
        <v>5.5980723391060589</v>
      </c>
      <c r="AB25">
        <f t="shared" si="21"/>
        <v>-12.823875026223959</v>
      </c>
      <c r="AC25">
        <v>1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54458.635947632145</v>
      </c>
      <c r="AH25" t="s">
        <v>372</v>
      </c>
      <c r="AI25">
        <v>10487.9</v>
      </c>
      <c r="AJ25">
        <v>633.61599999999999</v>
      </c>
      <c r="AK25">
        <v>3095.61</v>
      </c>
      <c r="AL25">
        <f t="shared" si="25"/>
        <v>2461.9940000000001</v>
      </c>
      <c r="AM25">
        <f t="shared" si="26"/>
        <v>0.79531788565097028</v>
      </c>
      <c r="AN25">
        <v>-1.0294478798694</v>
      </c>
      <c r="AO25" t="s">
        <v>410</v>
      </c>
      <c r="AP25">
        <v>10478.799999999999</v>
      </c>
      <c r="AQ25">
        <v>871.47371999999996</v>
      </c>
      <c r="AR25">
        <v>2532.87</v>
      </c>
      <c r="AS25">
        <f t="shared" si="27"/>
        <v>0.65593428798161768</v>
      </c>
      <c r="AT25">
        <v>0.5</v>
      </c>
      <c r="AU25">
        <f t="shared" si="28"/>
        <v>210.65407461173734</v>
      </c>
      <c r="AV25">
        <f t="shared" si="29"/>
        <v>10.783031519473315</v>
      </c>
      <c r="AW25">
        <f t="shared" si="30"/>
        <v>69.087615220438252</v>
      </c>
      <c r="AX25">
        <f t="shared" si="31"/>
        <v>0.71481757847816907</v>
      </c>
      <c r="AY25">
        <f t="shared" si="32"/>
        <v>5.6075247635796459E-2</v>
      </c>
      <c r="AZ25">
        <f t="shared" si="33"/>
        <v>0.22217484513615002</v>
      </c>
      <c r="BA25" t="s">
        <v>411</v>
      </c>
      <c r="BB25">
        <v>722.33</v>
      </c>
      <c r="BC25">
        <f t="shared" si="34"/>
        <v>1810.54</v>
      </c>
      <c r="BD25">
        <f t="shared" si="35"/>
        <v>0.91762473074331408</v>
      </c>
      <c r="BE25">
        <f t="shared" si="36"/>
        <v>0.23711487898604472</v>
      </c>
      <c r="BF25">
        <f t="shared" si="37"/>
        <v>0.87476255413967796</v>
      </c>
      <c r="BG25">
        <f t="shared" si="38"/>
        <v>0.22857082511167787</v>
      </c>
      <c r="BH25">
        <f t="shared" si="39"/>
        <v>0.76058274225161737</v>
      </c>
      <c r="BI25">
        <f t="shared" si="40"/>
        <v>0.23941725774838263</v>
      </c>
      <c r="BJ25">
        <v>470</v>
      </c>
      <c r="BK25">
        <v>300</v>
      </c>
      <c r="BL25">
        <v>300</v>
      </c>
      <c r="BM25">
        <v>300</v>
      </c>
      <c r="BN25">
        <v>10478.799999999999</v>
      </c>
      <c r="BO25">
        <v>2409.71</v>
      </c>
      <c r="BP25">
        <v>-8.5158600000000001E-3</v>
      </c>
      <c r="BQ25">
        <v>8.39</v>
      </c>
      <c r="BR25" t="s">
        <v>373</v>
      </c>
      <c r="BS25" t="s">
        <v>373</v>
      </c>
      <c r="BT25" t="s">
        <v>373</v>
      </c>
      <c r="BU25" t="s">
        <v>373</v>
      </c>
      <c r="BV25" t="s">
        <v>373</v>
      </c>
      <c r="BW25" t="s">
        <v>373</v>
      </c>
      <c r="BX25" t="s">
        <v>373</v>
      </c>
      <c r="BY25" t="s">
        <v>373</v>
      </c>
      <c r="BZ25" t="s">
        <v>373</v>
      </c>
      <c r="CA25" t="s">
        <v>373</v>
      </c>
      <c r="CB25">
        <f t="shared" si="41"/>
        <v>249.904</v>
      </c>
      <c r="CC25">
        <f t="shared" si="42"/>
        <v>210.65407461173734</v>
      </c>
      <c r="CD25">
        <f t="shared" si="43"/>
        <v>0.84293998740211185</v>
      </c>
      <c r="CE25">
        <f t="shared" si="44"/>
        <v>0.19587997480422392</v>
      </c>
      <c r="CF25">
        <v>1599675813.5999999</v>
      </c>
      <c r="CG25">
        <v>385.60300000000001</v>
      </c>
      <c r="CH25">
        <v>400.00400000000002</v>
      </c>
      <c r="CI25">
        <v>20.217600000000001</v>
      </c>
      <c r="CJ25">
        <v>16.500399999999999</v>
      </c>
      <c r="CK25">
        <v>351.72</v>
      </c>
      <c r="CL25">
        <v>18.916499999999999</v>
      </c>
      <c r="CM25">
        <v>500.06099999999998</v>
      </c>
      <c r="CN25">
        <v>101.902</v>
      </c>
      <c r="CO25">
        <v>0.20000299999999999</v>
      </c>
      <c r="CP25">
        <v>23.490100000000002</v>
      </c>
      <c r="CQ25">
        <v>22.990400000000001</v>
      </c>
      <c r="CR25">
        <v>999.9</v>
      </c>
      <c r="CS25">
        <v>0</v>
      </c>
      <c r="CT25">
        <v>0</v>
      </c>
      <c r="CU25">
        <v>9988.1200000000008</v>
      </c>
      <c r="CV25">
        <v>0</v>
      </c>
      <c r="CW25">
        <v>1.5289399999999999E-3</v>
      </c>
      <c r="CX25">
        <v>-14.400700000000001</v>
      </c>
      <c r="CY25">
        <v>393.56</v>
      </c>
      <c r="CZ25">
        <v>406.71499999999997</v>
      </c>
      <c r="DA25">
        <v>3.7172700000000001</v>
      </c>
      <c r="DB25">
        <v>400.00400000000002</v>
      </c>
      <c r="DC25">
        <v>16.500399999999999</v>
      </c>
      <c r="DD25">
        <v>2.0602100000000001</v>
      </c>
      <c r="DE25">
        <v>1.6814100000000001</v>
      </c>
      <c r="DF25">
        <v>17.9148</v>
      </c>
      <c r="DG25">
        <v>14.725899999999999</v>
      </c>
      <c r="DH25">
        <v>249.904</v>
      </c>
      <c r="DI25">
        <v>0.89999099999999999</v>
      </c>
      <c r="DJ25">
        <v>0.100009</v>
      </c>
      <c r="DK25">
        <v>0</v>
      </c>
      <c r="DL25">
        <v>870.75900000000001</v>
      </c>
      <c r="DM25">
        <v>4.9990300000000003</v>
      </c>
      <c r="DN25">
        <v>2129.39</v>
      </c>
      <c r="DO25">
        <v>1906.79</v>
      </c>
      <c r="DP25">
        <v>38.061999999999998</v>
      </c>
      <c r="DQ25">
        <v>42.436999999999998</v>
      </c>
      <c r="DR25">
        <v>40.561999999999998</v>
      </c>
      <c r="DS25">
        <v>41.311999999999998</v>
      </c>
      <c r="DT25">
        <v>40.625</v>
      </c>
      <c r="DU25">
        <v>220.41</v>
      </c>
      <c r="DV25">
        <v>24.49</v>
      </c>
      <c r="DW25">
        <v>0</v>
      </c>
      <c r="DX25">
        <v>120.10000014305101</v>
      </c>
      <c r="DY25">
        <v>0</v>
      </c>
      <c r="DZ25">
        <v>871.47371999999996</v>
      </c>
      <c r="EA25">
        <v>-6.6825384532479601</v>
      </c>
      <c r="EB25">
        <v>-15.709230819118201</v>
      </c>
      <c r="EC25">
        <v>2132.826</v>
      </c>
      <c r="ED25">
        <v>15</v>
      </c>
      <c r="EE25">
        <v>1599675761.5999999</v>
      </c>
      <c r="EF25" t="s">
        <v>412</v>
      </c>
      <c r="EG25">
        <v>1599675759.5999999</v>
      </c>
      <c r="EH25">
        <v>1599675761.5999999</v>
      </c>
      <c r="EI25">
        <v>50</v>
      </c>
      <c r="EJ25">
        <v>-8.9999999999999993E-3</v>
      </c>
      <c r="EK25">
        <v>-3.0000000000000001E-3</v>
      </c>
      <c r="EL25">
        <v>33.883000000000003</v>
      </c>
      <c r="EM25">
        <v>1.3009999999999999</v>
      </c>
      <c r="EN25">
        <v>400</v>
      </c>
      <c r="EO25">
        <v>16</v>
      </c>
      <c r="EP25">
        <v>0.16</v>
      </c>
      <c r="EQ25">
        <v>0.03</v>
      </c>
      <c r="ER25">
        <v>-14.349114999999999</v>
      </c>
      <c r="ES25">
        <v>-0.25924727954967203</v>
      </c>
      <c r="ET25">
        <v>4.2128793894437598E-2</v>
      </c>
      <c r="EU25">
        <v>0</v>
      </c>
      <c r="EV25">
        <v>3.7315624999999999</v>
      </c>
      <c r="EW25">
        <v>-8.9482401500938197E-2</v>
      </c>
      <c r="EX25">
        <v>8.6593067707524795E-3</v>
      </c>
      <c r="EY25">
        <v>1</v>
      </c>
      <c r="EZ25">
        <v>1</v>
      </c>
      <c r="FA25">
        <v>2</v>
      </c>
      <c r="FB25" t="s">
        <v>413</v>
      </c>
      <c r="FC25">
        <v>2.9351099999999999</v>
      </c>
      <c r="FD25">
        <v>2.8850899999999999</v>
      </c>
      <c r="FE25">
        <v>9.0644500000000003E-2</v>
      </c>
      <c r="FF25">
        <v>0.10005</v>
      </c>
      <c r="FG25">
        <v>0.100942</v>
      </c>
      <c r="FH25">
        <v>9.0090299999999998E-2</v>
      </c>
      <c r="FI25">
        <v>29201.3</v>
      </c>
      <c r="FJ25">
        <v>29369.7</v>
      </c>
      <c r="FK25">
        <v>29742.6</v>
      </c>
      <c r="FL25">
        <v>29768.1</v>
      </c>
      <c r="FM25">
        <v>35632.199999999997</v>
      </c>
      <c r="FN25">
        <v>34605.9</v>
      </c>
      <c r="FO25">
        <v>43076.1</v>
      </c>
      <c r="FP25">
        <v>40814.6</v>
      </c>
      <c r="FQ25">
        <v>2.0892300000000001</v>
      </c>
      <c r="FR25">
        <v>2.02772</v>
      </c>
      <c r="FS25">
        <v>-1.4808E-2</v>
      </c>
      <c r="FT25">
        <v>0</v>
      </c>
      <c r="FU25">
        <v>23.234100000000002</v>
      </c>
      <c r="FV25">
        <v>999.9</v>
      </c>
      <c r="FW25">
        <v>42.271999999999998</v>
      </c>
      <c r="FX25">
        <v>31.37</v>
      </c>
      <c r="FY25">
        <v>19.114000000000001</v>
      </c>
      <c r="FZ25">
        <v>63.913800000000002</v>
      </c>
      <c r="GA25">
        <v>36.241999999999997</v>
      </c>
      <c r="GB25">
        <v>1</v>
      </c>
      <c r="GC25">
        <v>4.5266800000000003E-2</v>
      </c>
      <c r="GD25">
        <v>2.0306500000000001</v>
      </c>
      <c r="GE25">
        <v>20.251999999999999</v>
      </c>
      <c r="GF25">
        <v>5.2503799999999998</v>
      </c>
      <c r="GG25">
        <v>12.0459</v>
      </c>
      <c r="GH25">
        <v>5.02475</v>
      </c>
      <c r="GI25">
        <v>3.3010000000000002</v>
      </c>
      <c r="GJ25">
        <v>9999</v>
      </c>
      <c r="GK25">
        <v>999.9</v>
      </c>
      <c r="GL25">
        <v>9999</v>
      </c>
      <c r="GM25">
        <v>9999</v>
      </c>
      <c r="GN25">
        <v>1.8778999999999999</v>
      </c>
      <c r="GO25">
        <v>1.87954</v>
      </c>
      <c r="GP25">
        <v>1.8784000000000001</v>
      </c>
      <c r="GQ25">
        <v>1.8789</v>
      </c>
      <c r="GR25">
        <v>1.88035</v>
      </c>
      <c r="GS25">
        <v>1.8749400000000001</v>
      </c>
      <c r="GT25">
        <v>1.88201</v>
      </c>
      <c r="GU25">
        <v>1.8768199999999999</v>
      </c>
      <c r="GV25">
        <v>0</v>
      </c>
      <c r="GW25">
        <v>0</v>
      </c>
      <c r="GX25">
        <v>0</v>
      </c>
      <c r="GY25">
        <v>0</v>
      </c>
      <c r="GZ25" t="s">
        <v>375</v>
      </c>
      <c r="HA25" t="s">
        <v>376</v>
      </c>
      <c r="HB25" t="s">
        <v>377</v>
      </c>
      <c r="HC25" t="s">
        <v>377</v>
      </c>
      <c r="HD25" t="s">
        <v>377</v>
      </c>
      <c r="HE25" t="s">
        <v>377</v>
      </c>
      <c r="HF25">
        <v>0</v>
      </c>
      <c r="HG25">
        <v>100</v>
      </c>
      <c r="HH25">
        <v>100</v>
      </c>
      <c r="HI25">
        <v>33.883000000000003</v>
      </c>
      <c r="HJ25">
        <v>1.3010999999999999</v>
      </c>
      <c r="HK25">
        <v>33.883000000000003</v>
      </c>
      <c r="HL25">
        <v>0</v>
      </c>
      <c r="HM25">
        <v>0</v>
      </c>
      <c r="HN25">
        <v>0</v>
      </c>
      <c r="HO25">
        <v>1.30115000000001</v>
      </c>
      <c r="HP25">
        <v>0</v>
      </c>
      <c r="HQ25">
        <v>0</v>
      </c>
      <c r="HR25">
        <v>0</v>
      </c>
      <c r="HS25">
        <v>-1</v>
      </c>
      <c r="HT25">
        <v>-1</v>
      </c>
      <c r="HU25">
        <v>-1</v>
      </c>
      <c r="HV25">
        <v>-1</v>
      </c>
      <c r="HW25">
        <v>0.9</v>
      </c>
      <c r="HX25">
        <v>0.9</v>
      </c>
      <c r="HY25">
        <v>2</v>
      </c>
      <c r="HZ25">
        <v>502.24799999999999</v>
      </c>
      <c r="IA25">
        <v>516.96500000000003</v>
      </c>
      <c r="IB25">
        <v>21.2698</v>
      </c>
      <c r="IC25">
        <v>27.787700000000001</v>
      </c>
      <c r="ID25">
        <v>30</v>
      </c>
      <c r="IE25">
        <v>27.852799999999998</v>
      </c>
      <c r="IF25">
        <v>27.839600000000001</v>
      </c>
      <c r="IG25">
        <v>18.5291</v>
      </c>
      <c r="IH25">
        <v>100</v>
      </c>
      <c r="II25">
        <v>0</v>
      </c>
      <c r="IJ25">
        <v>21.2712</v>
      </c>
      <c r="IK25">
        <v>400</v>
      </c>
      <c r="IL25">
        <v>9.0906099999999999</v>
      </c>
      <c r="IM25">
        <v>100.79900000000001</v>
      </c>
      <c r="IN25">
        <v>111.142</v>
      </c>
    </row>
    <row r="26" spans="1:248" x14ac:dyDescent="0.35">
      <c r="A26">
        <v>9</v>
      </c>
      <c r="B26">
        <v>1599675934.0999999</v>
      </c>
      <c r="C26">
        <v>1110</v>
      </c>
      <c r="D26" t="s">
        <v>414</v>
      </c>
      <c r="E26" t="s">
        <v>415</v>
      </c>
      <c r="F26">
        <v>1599675934.0999999</v>
      </c>
      <c r="G26">
        <f t="shared" si="0"/>
        <v>3.0096787448465009E-3</v>
      </c>
      <c r="H26">
        <f t="shared" si="1"/>
        <v>6.7312676417026571</v>
      </c>
      <c r="I26">
        <f t="shared" si="2"/>
        <v>390.536</v>
      </c>
      <c r="J26">
        <f t="shared" si="3"/>
        <v>358.47149684223683</v>
      </c>
      <c r="K26">
        <f t="shared" si="4"/>
        <v>36.601773050827227</v>
      </c>
      <c r="L26">
        <f t="shared" si="5"/>
        <v>39.875722801103997</v>
      </c>
      <c r="M26">
        <f t="shared" si="6"/>
        <v>0.41835952035708962</v>
      </c>
      <c r="N26">
        <f t="shared" si="7"/>
        <v>2.9599934593119643</v>
      </c>
      <c r="O26">
        <f t="shared" si="8"/>
        <v>0.38806808509372276</v>
      </c>
      <c r="P26">
        <f t="shared" si="9"/>
        <v>0.24508109714116733</v>
      </c>
      <c r="Q26">
        <f t="shared" si="10"/>
        <v>24.764962475482317</v>
      </c>
      <c r="R26">
        <f t="shared" si="11"/>
        <v>22.855942326821712</v>
      </c>
      <c r="S26">
        <f t="shared" si="12"/>
        <v>23.008400000000002</v>
      </c>
      <c r="T26">
        <f t="shared" si="13"/>
        <v>2.8211556393479968</v>
      </c>
      <c r="U26">
        <f t="shared" si="14"/>
        <v>70.526621752077901</v>
      </c>
      <c r="V26">
        <f t="shared" si="15"/>
        <v>2.0481571132601997</v>
      </c>
      <c r="W26">
        <f t="shared" si="16"/>
        <v>2.9040907708015316</v>
      </c>
      <c r="X26">
        <f t="shared" si="17"/>
        <v>0.77299852608779718</v>
      </c>
      <c r="Y26">
        <f t="shared" si="18"/>
        <v>-132.7268326477307</v>
      </c>
      <c r="Z26">
        <f t="shared" si="19"/>
        <v>76.534168674693063</v>
      </c>
      <c r="AA26">
        <f t="shared" si="20"/>
        <v>5.3733270008874277</v>
      </c>
      <c r="AB26">
        <f t="shared" si="21"/>
        <v>-26.05437449666789</v>
      </c>
      <c r="AC26">
        <v>1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54441.059041236804</v>
      </c>
      <c r="AH26" t="s">
        <v>372</v>
      </c>
      <c r="AI26">
        <v>10487.9</v>
      </c>
      <c r="AJ26">
        <v>633.61599999999999</v>
      </c>
      <c r="AK26">
        <v>3095.61</v>
      </c>
      <c r="AL26">
        <f t="shared" si="25"/>
        <v>2461.9940000000001</v>
      </c>
      <c r="AM26">
        <f t="shared" si="26"/>
        <v>0.79531788565097028</v>
      </c>
      <c r="AN26">
        <v>-1.0294478798694</v>
      </c>
      <c r="AO26" t="s">
        <v>416</v>
      </c>
      <c r="AP26">
        <v>10470.799999999999</v>
      </c>
      <c r="AQ26">
        <v>819.01711999999998</v>
      </c>
      <c r="AR26">
        <v>2618.33</v>
      </c>
      <c r="AS26">
        <f t="shared" si="27"/>
        <v>0.68719866479779101</v>
      </c>
      <c r="AT26">
        <v>0.5</v>
      </c>
      <c r="AU26">
        <f t="shared" si="28"/>
        <v>126.47980250782375</v>
      </c>
      <c r="AV26">
        <f t="shared" si="29"/>
        <v>6.7312676417026571</v>
      </c>
      <c r="AW26">
        <f t="shared" si="30"/>
        <v>43.458375703632392</v>
      </c>
      <c r="AX26">
        <f t="shared" si="31"/>
        <v>0.7279831037340595</v>
      </c>
      <c r="AY26">
        <f t="shared" si="32"/>
        <v>6.1359326688480535E-2</v>
      </c>
      <c r="AZ26">
        <f t="shared" si="33"/>
        <v>0.18228412766916324</v>
      </c>
      <c r="BA26" t="s">
        <v>417</v>
      </c>
      <c r="BB26">
        <v>712.23</v>
      </c>
      <c r="BC26">
        <f t="shared" si="34"/>
        <v>1906.1</v>
      </c>
      <c r="BD26">
        <f t="shared" si="35"/>
        <v>0.94397611877655951</v>
      </c>
      <c r="BE26">
        <f t="shared" si="36"/>
        <v>0.20025342161132517</v>
      </c>
      <c r="BF26">
        <f t="shared" si="37"/>
        <v>0.90658547276836865</v>
      </c>
      <c r="BG26">
        <f t="shared" si="38"/>
        <v>0.19385912394587484</v>
      </c>
      <c r="BH26">
        <f t="shared" si="39"/>
        <v>0.82089628489845123</v>
      </c>
      <c r="BI26">
        <f t="shared" si="40"/>
        <v>0.17910371510154877</v>
      </c>
      <c r="BJ26">
        <v>472</v>
      </c>
      <c r="BK26">
        <v>300</v>
      </c>
      <c r="BL26">
        <v>300</v>
      </c>
      <c r="BM26">
        <v>300</v>
      </c>
      <c r="BN26">
        <v>10470.799999999999</v>
      </c>
      <c r="BO26">
        <v>2503.73</v>
      </c>
      <c r="BP26">
        <v>-8.5961200000000005E-3</v>
      </c>
      <c r="BQ26">
        <v>6.03</v>
      </c>
      <c r="BR26" t="s">
        <v>373</v>
      </c>
      <c r="BS26" t="s">
        <v>373</v>
      </c>
      <c r="BT26" t="s">
        <v>373</v>
      </c>
      <c r="BU26" t="s">
        <v>373</v>
      </c>
      <c r="BV26" t="s">
        <v>373</v>
      </c>
      <c r="BW26" t="s">
        <v>373</v>
      </c>
      <c r="BX26" t="s">
        <v>373</v>
      </c>
      <c r="BY26" t="s">
        <v>373</v>
      </c>
      <c r="BZ26" t="s">
        <v>373</v>
      </c>
      <c r="CA26" t="s">
        <v>373</v>
      </c>
      <c r="CB26">
        <f t="shared" si="41"/>
        <v>150.053</v>
      </c>
      <c r="CC26">
        <f t="shared" si="42"/>
        <v>126.47980250782375</v>
      </c>
      <c r="CD26">
        <f t="shared" si="43"/>
        <v>0.84290085841551821</v>
      </c>
      <c r="CE26">
        <f t="shared" si="44"/>
        <v>0.19580171683103642</v>
      </c>
      <c r="CF26">
        <v>1599675934.0999999</v>
      </c>
      <c r="CG26">
        <v>390.536</v>
      </c>
      <c r="CH26">
        <v>400.02300000000002</v>
      </c>
      <c r="CI26">
        <v>20.0593</v>
      </c>
      <c r="CJ26">
        <v>16.520499999999998</v>
      </c>
      <c r="CK26">
        <v>356.642</v>
      </c>
      <c r="CL26">
        <v>18.755700000000001</v>
      </c>
      <c r="CM26">
        <v>500.05200000000002</v>
      </c>
      <c r="CN26">
        <v>101.905</v>
      </c>
      <c r="CO26">
        <v>0.20011399999999999</v>
      </c>
      <c r="CP26">
        <v>23.488</v>
      </c>
      <c r="CQ26">
        <v>23.008400000000002</v>
      </c>
      <c r="CR26">
        <v>999.9</v>
      </c>
      <c r="CS26">
        <v>0</v>
      </c>
      <c r="CT26">
        <v>0</v>
      </c>
      <c r="CU26">
        <v>9984.3799999999992</v>
      </c>
      <c r="CV26">
        <v>0</v>
      </c>
      <c r="CW26">
        <v>1.5289399999999999E-3</v>
      </c>
      <c r="CX26">
        <v>-9.4870900000000002</v>
      </c>
      <c r="CY26">
        <v>398.53</v>
      </c>
      <c r="CZ26">
        <v>406.74299999999999</v>
      </c>
      <c r="DA26">
        <v>3.5388899999999999</v>
      </c>
      <c r="DB26">
        <v>400.02300000000002</v>
      </c>
      <c r="DC26">
        <v>16.520499999999998</v>
      </c>
      <c r="DD26">
        <v>2.0441400000000001</v>
      </c>
      <c r="DE26">
        <v>1.6835100000000001</v>
      </c>
      <c r="DF26">
        <v>17.790500000000002</v>
      </c>
      <c r="DG26">
        <v>14.745200000000001</v>
      </c>
      <c r="DH26">
        <v>150.053</v>
      </c>
      <c r="DI26">
        <v>0.89999099999999999</v>
      </c>
      <c r="DJ26">
        <v>0.100009</v>
      </c>
      <c r="DK26">
        <v>0</v>
      </c>
      <c r="DL26">
        <v>818.3</v>
      </c>
      <c r="DM26">
        <v>4.9990300000000003</v>
      </c>
      <c r="DN26">
        <v>1204.8</v>
      </c>
      <c r="DO26">
        <v>1129.3699999999999</v>
      </c>
      <c r="DP26">
        <v>37.625</v>
      </c>
      <c r="DQ26">
        <v>42.186999999999998</v>
      </c>
      <c r="DR26">
        <v>40.25</v>
      </c>
      <c r="DS26">
        <v>41.186999999999998</v>
      </c>
      <c r="DT26">
        <v>40.25</v>
      </c>
      <c r="DU26">
        <v>130.55000000000001</v>
      </c>
      <c r="DV26">
        <v>14.51</v>
      </c>
      <c r="DW26">
        <v>0</v>
      </c>
      <c r="DX26">
        <v>120.200000047684</v>
      </c>
      <c r="DY26">
        <v>0</v>
      </c>
      <c r="DZ26">
        <v>819.01711999999998</v>
      </c>
      <c r="EA26">
        <v>-5.0193077044012302</v>
      </c>
      <c r="EB26">
        <v>-4.9146154247815099</v>
      </c>
      <c r="EC26">
        <v>1204.3407999999999</v>
      </c>
      <c r="ED26">
        <v>15</v>
      </c>
      <c r="EE26">
        <v>1599675885.5999999</v>
      </c>
      <c r="EF26" t="s">
        <v>418</v>
      </c>
      <c r="EG26">
        <v>1599675877.0999999</v>
      </c>
      <c r="EH26">
        <v>1599675885.5999999</v>
      </c>
      <c r="EI26">
        <v>51</v>
      </c>
      <c r="EJ26">
        <v>0.01</v>
      </c>
      <c r="EK26">
        <v>3.0000000000000001E-3</v>
      </c>
      <c r="EL26">
        <v>33.893000000000001</v>
      </c>
      <c r="EM26">
        <v>1.304</v>
      </c>
      <c r="EN26">
        <v>400</v>
      </c>
      <c r="EO26">
        <v>17</v>
      </c>
      <c r="EP26">
        <v>0.15</v>
      </c>
      <c r="EQ26">
        <v>0.02</v>
      </c>
      <c r="ER26">
        <v>-9.3983744999999992</v>
      </c>
      <c r="ES26">
        <v>-0.33191819887428298</v>
      </c>
      <c r="ET26">
        <v>4.4702268284170801E-2</v>
      </c>
      <c r="EU26">
        <v>0</v>
      </c>
      <c r="EV26">
        <v>3.5534504999999998</v>
      </c>
      <c r="EW26">
        <v>-0.10201260787993501</v>
      </c>
      <c r="EX26">
        <v>9.8537218729777103E-3</v>
      </c>
      <c r="EY26">
        <v>1</v>
      </c>
      <c r="EZ26">
        <v>1</v>
      </c>
      <c r="FA26">
        <v>2</v>
      </c>
      <c r="FB26" t="s">
        <v>413</v>
      </c>
      <c r="FC26">
        <v>2.9350800000000001</v>
      </c>
      <c r="FD26">
        <v>2.88517</v>
      </c>
      <c r="FE26">
        <v>9.1653299999999993E-2</v>
      </c>
      <c r="FF26">
        <v>0.10005799999999999</v>
      </c>
      <c r="FG26">
        <v>0.100329</v>
      </c>
      <c r="FH26">
        <v>9.0172699999999995E-2</v>
      </c>
      <c r="FI26">
        <v>29167.7</v>
      </c>
      <c r="FJ26">
        <v>29368.799999999999</v>
      </c>
      <c r="FK26">
        <v>29741.4</v>
      </c>
      <c r="FL26">
        <v>29767.4</v>
      </c>
      <c r="FM26">
        <v>35655.599999999999</v>
      </c>
      <c r="FN26">
        <v>34602.300000000003</v>
      </c>
      <c r="FO26">
        <v>43074.8</v>
      </c>
      <c r="FP26">
        <v>40814.1</v>
      </c>
      <c r="FQ26">
        <v>2.08927</v>
      </c>
      <c r="FR26">
        <v>2.02745</v>
      </c>
      <c r="FS26">
        <v>-1.25989E-2</v>
      </c>
      <c r="FT26">
        <v>0</v>
      </c>
      <c r="FU26">
        <v>23.215699999999998</v>
      </c>
      <c r="FV26">
        <v>999.9</v>
      </c>
      <c r="FW26">
        <v>42.192999999999998</v>
      </c>
      <c r="FX26">
        <v>31.390999999999998</v>
      </c>
      <c r="FY26">
        <v>19.099299999999999</v>
      </c>
      <c r="FZ26">
        <v>63.963799999999999</v>
      </c>
      <c r="GA26">
        <v>36.173900000000003</v>
      </c>
      <c r="GB26">
        <v>1</v>
      </c>
      <c r="GC26">
        <v>4.5627500000000001E-2</v>
      </c>
      <c r="GD26">
        <v>1.9809000000000001</v>
      </c>
      <c r="GE26">
        <v>20.253799999999998</v>
      </c>
      <c r="GF26">
        <v>5.2517300000000002</v>
      </c>
      <c r="GG26">
        <v>12.0459</v>
      </c>
      <c r="GH26">
        <v>5.0253500000000004</v>
      </c>
      <c r="GI26">
        <v>3.3010000000000002</v>
      </c>
      <c r="GJ26">
        <v>9999</v>
      </c>
      <c r="GK26">
        <v>999.9</v>
      </c>
      <c r="GL26">
        <v>9999</v>
      </c>
      <c r="GM26">
        <v>9999</v>
      </c>
      <c r="GN26">
        <v>1.87791</v>
      </c>
      <c r="GO26">
        <v>1.87958</v>
      </c>
      <c r="GP26">
        <v>1.87846</v>
      </c>
      <c r="GQ26">
        <v>1.87896</v>
      </c>
      <c r="GR26">
        <v>1.88035</v>
      </c>
      <c r="GS26">
        <v>1.875</v>
      </c>
      <c r="GT26">
        <v>1.88201</v>
      </c>
      <c r="GU26">
        <v>1.87683</v>
      </c>
      <c r="GV26">
        <v>0</v>
      </c>
      <c r="GW26">
        <v>0</v>
      </c>
      <c r="GX26">
        <v>0</v>
      </c>
      <c r="GY26">
        <v>0</v>
      </c>
      <c r="GZ26" t="s">
        <v>375</v>
      </c>
      <c r="HA26" t="s">
        <v>376</v>
      </c>
      <c r="HB26" t="s">
        <v>377</v>
      </c>
      <c r="HC26" t="s">
        <v>377</v>
      </c>
      <c r="HD26" t="s">
        <v>377</v>
      </c>
      <c r="HE26" t="s">
        <v>377</v>
      </c>
      <c r="HF26">
        <v>0</v>
      </c>
      <c r="HG26">
        <v>100</v>
      </c>
      <c r="HH26">
        <v>100</v>
      </c>
      <c r="HI26">
        <v>33.893999999999998</v>
      </c>
      <c r="HJ26">
        <v>1.3036000000000001</v>
      </c>
      <c r="HK26">
        <v>33.893500000000003</v>
      </c>
      <c r="HL26">
        <v>0</v>
      </c>
      <c r="HM26">
        <v>0</v>
      </c>
      <c r="HN26">
        <v>0</v>
      </c>
      <c r="HO26">
        <v>1.3036809523809501</v>
      </c>
      <c r="HP26">
        <v>0</v>
      </c>
      <c r="HQ26">
        <v>0</v>
      </c>
      <c r="HR26">
        <v>0</v>
      </c>
      <c r="HS26">
        <v>-1</v>
      </c>
      <c r="HT26">
        <v>-1</v>
      </c>
      <c r="HU26">
        <v>-1</v>
      </c>
      <c r="HV26">
        <v>-1</v>
      </c>
      <c r="HW26">
        <v>0.9</v>
      </c>
      <c r="HX26">
        <v>0.8</v>
      </c>
      <c r="HY26">
        <v>2</v>
      </c>
      <c r="HZ26">
        <v>502.25799999999998</v>
      </c>
      <c r="IA26">
        <v>516.75300000000004</v>
      </c>
      <c r="IB26">
        <v>21.380400000000002</v>
      </c>
      <c r="IC26">
        <v>27.79</v>
      </c>
      <c r="ID26">
        <v>29.9998</v>
      </c>
      <c r="IE26">
        <v>27.8504</v>
      </c>
      <c r="IF26">
        <v>27.837199999999999</v>
      </c>
      <c r="IG26">
        <v>18.531199999999998</v>
      </c>
      <c r="IH26">
        <v>100</v>
      </c>
      <c r="II26">
        <v>0</v>
      </c>
      <c r="IJ26">
        <v>21.378900000000002</v>
      </c>
      <c r="IK26">
        <v>400</v>
      </c>
      <c r="IL26">
        <v>9.3712</v>
      </c>
      <c r="IM26">
        <v>100.79600000000001</v>
      </c>
      <c r="IN26">
        <v>111.14</v>
      </c>
    </row>
    <row r="27" spans="1:248" x14ac:dyDescent="0.35">
      <c r="A27">
        <v>10</v>
      </c>
      <c r="B27">
        <v>1599676047.0999999</v>
      </c>
      <c r="C27">
        <v>1223</v>
      </c>
      <c r="D27" t="s">
        <v>419</v>
      </c>
      <c r="E27" t="s">
        <v>420</v>
      </c>
      <c r="F27">
        <v>1599676047.0999999</v>
      </c>
      <c r="G27">
        <f t="shared" si="0"/>
        <v>2.8519102775551547E-3</v>
      </c>
      <c r="H27">
        <f t="shared" si="1"/>
        <v>4.3274274441034191</v>
      </c>
      <c r="I27">
        <f t="shared" si="2"/>
        <v>393.459</v>
      </c>
      <c r="J27">
        <f t="shared" si="3"/>
        <v>369.62685389323559</v>
      </c>
      <c r="K27">
        <f t="shared" si="4"/>
        <v>37.742246166273375</v>
      </c>
      <c r="L27">
        <f t="shared" si="5"/>
        <v>40.175723917032002</v>
      </c>
      <c r="M27">
        <f t="shared" si="6"/>
        <v>0.3860211969262019</v>
      </c>
      <c r="N27">
        <f t="shared" si="7"/>
        <v>2.9609457383065609</v>
      </c>
      <c r="O27">
        <f t="shared" si="8"/>
        <v>0.36008378539067881</v>
      </c>
      <c r="P27">
        <f t="shared" si="9"/>
        <v>0.22723734633591475</v>
      </c>
      <c r="Q27">
        <f t="shared" si="10"/>
        <v>16.479900159936292</v>
      </c>
      <c r="R27">
        <f t="shared" si="11"/>
        <v>22.820551124878044</v>
      </c>
      <c r="S27">
        <f t="shared" si="12"/>
        <v>23.003399999999999</v>
      </c>
      <c r="T27">
        <f t="shared" si="13"/>
        <v>2.8203020412500059</v>
      </c>
      <c r="U27">
        <f t="shared" si="14"/>
        <v>70.046139597158131</v>
      </c>
      <c r="V27">
        <f t="shared" si="15"/>
        <v>2.0307958011479998</v>
      </c>
      <c r="W27">
        <f t="shared" si="16"/>
        <v>2.8992258714431594</v>
      </c>
      <c r="X27">
        <f t="shared" si="17"/>
        <v>0.7895062401020061</v>
      </c>
      <c r="Y27">
        <f t="shared" si="18"/>
        <v>-125.76924324018232</v>
      </c>
      <c r="Z27">
        <f t="shared" si="19"/>
        <v>72.919215434789052</v>
      </c>
      <c r="AA27">
        <f t="shared" si="20"/>
        <v>5.1170308708190229</v>
      </c>
      <c r="AB27">
        <f t="shared" si="21"/>
        <v>-31.253096774637953</v>
      </c>
      <c r="AC27">
        <v>1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54474.461914293563</v>
      </c>
      <c r="AH27" t="s">
        <v>372</v>
      </c>
      <c r="AI27">
        <v>10487.9</v>
      </c>
      <c r="AJ27">
        <v>633.61599999999999</v>
      </c>
      <c r="AK27">
        <v>3095.61</v>
      </c>
      <c r="AL27">
        <f t="shared" si="25"/>
        <v>2461.9940000000001</v>
      </c>
      <c r="AM27">
        <f t="shared" si="26"/>
        <v>0.79531788565097028</v>
      </c>
      <c r="AN27">
        <v>-1.0294478798694</v>
      </c>
      <c r="AO27" t="s">
        <v>421</v>
      </c>
      <c r="AP27">
        <v>10466.9</v>
      </c>
      <c r="AQ27">
        <v>787.19892307692305</v>
      </c>
      <c r="AR27">
        <v>2689.87</v>
      </c>
      <c r="AS27">
        <f t="shared" si="27"/>
        <v>0.70734685204975589</v>
      </c>
      <c r="AT27">
        <v>0.5</v>
      </c>
      <c r="AU27">
        <f t="shared" si="28"/>
        <v>84.210367038492919</v>
      </c>
      <c r="AV27">
        <f t="shared" si="29"/>
        <v>4.3274274441034191</v>
      </c>
      <c r="AW27">
        <f t="shared" si="30"/>
        <v>29.782969017316244</v>
      </c>
      <c r="AX27">
        <f t="shared" si="31"/>
        <v>0.73423622702955904</v>
      </c>
      <c r="AY27">
        <f t="shared" si="32"/>
        <v>6.3613014790971853E-2</v>
      </c>
      <c r="AZ27">
        <f t="shared" si="33"/>
        <v>0.15084000342023973</v>
      </c>
      <c r="BA27" t="s">
        <v>422</v>
      </c>
      <c r="BB27">
        <v>714.87</v>
      </c>
      <c r="BC27">
        <f t="shared" si="34"/>
        <v>1975</v>
      </c>
      <c r="BD27">
        <f t="shared" si="35"/>
        <v>0.96337776046738066</v>
      </c>
      <c r="BE27">
        <f t="shared" si="36"/>
        <v>0.17042600199937843</v>
      </c>
      <c r="BF27">
        <f t="shared" si="37"/>
        <v>0.92530936203556413</v>
      </c>
      <c r="BG27">
        <f t="shared" si="38"/>
        <v>0.16480137644527168</v>
      </c>
      <c r="BH27">
        <f t="shared" si="39"/>
        <v>0.87486128275358355</v>
      </c>
      <c r="BI27">
        <f t="shared" si="40"/>
        <v>0.12513871724641645</v>
      </c>
      <c r="BJ27">
        <v>474</v>
      </c>
      <c r="BK27">
        <v>300</v>
      </c>
      <c r="BL27">
        <v>300</v>
      </c>
      <c r="BM27">
        <v>300</v>
      </c>
      <c r="BN27">
        <v>10466.9</v>
      </c>
      <c r="BO27">
        <v>2578.31</v>
      </c>
      <c r="BP27">
        <v>-8.6368299999999999E-3</v>
      </c>
      <c r="BQ27">
        <v>6.41</v>
      </c>
      <c r="BR27" t="s">
        <v>373</v>
      </c>
      <c r="BS27" t="s">
        <v>373</v>
      </c>
      <c r="BT27" t="s">
        <v>373</v>
      </c>
      <c r="BU27" t="s">
        <v>373</v>
      </c>
      <c r="BV27" t="s">
        <v>373</v>
      </c>
      <c r="BW27" t="s">
        <v>373</v>
      </c>
      <c r="BX27" t="s">
        <v>373</v>
      </c>
      <c r="BY27" t="s">
        <v>373</v>
      </c>
      <c r="BZ27" t="s">
        <v>373</v>
      </c>
      <c r="CA27" t="s">
        <v>373</v>
      </c>
      <c r="CB27">
        <f t="shared" si="41"/>
        <v>99.911500000000004</v>
      </c>
      <c r="CC27">
        <f t="shared" si="42"/>
        <v>84.210367038492919</v>
      </c>
      <c r="CD27">
        <f t="shared" si="43"/>
        <v>0.84284959227409173</v>
      </c>
      <c r="CE27">
        <f t="shared" si="44"/>
        <v>0.19569918454818347</v>
      </c>
      <c r="CF27">
        <v>1599676047.0999999</v>
      </c>
      <c r="CG27">
        <v>393.459</v>
      </c>
      <c r="CH27">
        <v>399.99799999999999</v>
      </c>
      <c r="CI27">
        <v>19.888500000000001</v>
      </c>
      <c r="CJ27">
        <v>16.534500000000001</v>
      </c>
      <c r="CK27">
        <v>359.51299999999998</v>
      </c>
      <c r="CL27">
        <v>18.584499999999998</v>
      </c>
      <c r="CM27">
        <v>500.03399999999999</v>
      </c>
      <c r="CN27">
        <v>101.90900000000001</v>
      </c>
      <c r="CO27">
        <v>0.200048</v>
      </c>
      <c r="CP27">
        <v>23.4602</v>
      </c>
      <c r="CQ27">
        <v>23.003399999999999</v>
      </c>
      <c r="CR27">
        <v>999.9</v>
      </c>
      <c r="CS27">
        <v>0</v>
      </c>
      <c r="CT27">
        <v>0</v>
      </c>
      <c r="CU27">
        <v>9989.3799999999992</v>
      </c>
      <c r="CV27">
        <v>0</v>
      </c>
      <c r="CW27">
        <v>1.5289399999999999E-3</v>
      </c>
      <c r="CX27">
        <v>-6.5387300000000002</v>
      </c>
      <c r="CY27">
        <v>401.44299999999998</v>
      </c>
      <c r="CZ27">
        <v>406.72300000000001</v>
      </c>
      <c r="DA27">
        <v>3.3540000000000001</v>
      </c>
      <c r="DB27">
        <v>399.99799999999999</v>
      </c>
      <c r="DC27">
        <v>16.534500000000001</v>
      </c>
      <c r="DD27">
        <v>2.0268199999999998</v>
      </c>
      <c r="DE27">
        <v>1.68502</v>
      </c>
      <c r="DF27">
        <v>17.6554</v>
      </c>
      <c r="DG27">
        <v>14.7591</v>
      </c>
      <c r="DH27">
        <v>99.911500000000004</v>
      </c>
      <c r="DI27">
        <v>0.89999099999999999</v>
      </c>
      <c r="DJ27">
        <v>0.100009</v>
      </c>
      <c r="DK27">
        <v>0</v>
      </c>
      <c r="DL27">
        <v>786.98</v>
      </c>
      <c r="DM27">
        <v>4.9990300000000003</v>
      </c>
      <c r="DN27">
        <v>769.42499999999995</v>
      </c>
      <c r="DO27">
        <v>738.97500000000002</v>
      </c>
      <c r="DP27">
        <v>37.25</v>
      </c>
      <c r="DQ27">
        <v>41.936999999999998</v>
      </c>
      <c r="DR27">
        <v>39.875</v>
      </c>
      <c r="DS27">
        <v>41</v>
      </c>
      <c r="DT27">
        <v>39.936999999999998</v>
      </c>
      <c r="DU27">
        <v>85.42</v>
      </c>
      <c r="DV27">
        <v>9.49</v>
      </c>
      <c r="DW27">
        <v>0</v>
      </c>
      <c r="DX27">
        <v>112.30000019073501</v>
      </c>
      <c r="DY27">
        <v>0</v>
      </c>
      <c r="DZ27">
        <v>787.19892307692305</v>
      </c>
      <c r="EA27">
        <v>-0.39931625069333299</v>
      </c>
      <c r="EB27">
        <v>0.65230772291816197</v>
      </c>
      <c r="EC27">
        <v>769.511153846154</v>
      </c>
      <c r="ED27">
        <v>15</v>
      </c>
      <c r="EE27">
        <v>1599676003.5999999</v>
      </c>
      <c r="EF27" t="s">
        <v>423</v>
      </c>
      <c r="EG27">
        <v>1599675999.0999999</v>
      </c>
      <c r="EH27">
        <v>1599676003.5999999</v>
      </c>
      <c r="EI27">
        <v>52</v>
      </c>
      <c r="EJ27">
        <v>5.2999999999999999E-2</v>
      </c>
      <c r="EK27">
        <v>0</v>
      </c>
      <c r="EL27">
        <v>33.945999999999998</v>
      </c>
      <c r="EM27">
        <v>1.304</v>
      </c>
      <c r="EN27">
        <v>400</v>
      </c>
      <c r="EO27">
        <v>17</v>
      </c>
      <c r="EP27">
        <v>0.42</v>
      </c>
      <c r="EQ27">
        <v>0.03</v>
      </c>
      <c r="ER27">
        <v>-6.5153387499999997</v>
      </c>
      <c r="ES27">
        <v>-9.2088742964355805E-2</v>
      </c>
      <c r="ET27">
        <v>2.5700928600684798E-2</v>
      </c>
      <c r="EU27">
        <v>1</v>
      </c>
      <c r="EV27">
        <v>3.3694674999999998</v>
      </c>
      <c r="EW27">
        <v>-7.5305065666053897E-2</v>
      </c>
      <c r="EX27">
        <v>7.3493648535094703E-3</v>
      </c>
      <c r="EY27">
        <v>1</v>
      </c>
      <c r="EZ27">
        <v>2</v>
      </c>
      <c r="FA27">
        <v>2</v>
      </c>
      <c r="FB27" t="s">
        <v>374</v>
      </c>
      <c r="FC27">
        <v>2.9350200000000002</v>
      </c>
      <c r="FD27">
        <v>2.8851499999999999</v>
      </c>
      <c r="FE27">
        <v>9.2239399999999999E-2</v>
      </c>
      <c r="FF27">
        <v>0.10005699999999999</v>
      </c>
      <c r="FG27">
        <v>9.9674399999999996E-2</v>
      </c>
      <c r="FH27">
        <v>9.0231500000000006E-2</v>
      </c>
      <c r="FI27">
        <v>29148.1</v>
      </c>
      <c r="FJ27">
        <v>29367</v>
      </c>
      <c r="FK27">
        <v>29740.5</v>
      </c>
      <c r="FL27">
        <v>29765.599999999999</v>
      </c>
      <c r="FM27">
        <v>35680.5</v>
      </c>
      <c r="FN27">
        <v>34598</v>
      </c>
      <c r="FO27">
        <v>43073.2</v>
      </c>
      <c r="FP27">
        <v>40811.699999999997</v>
      </c>
      <c r="FQ27">
        <v>2.08907</v>
      </c>
      <c r="FR27">
        <v>2.0273699999999999</v>
      </c>
      <c r="FS27">
        <v>-1.54898E-2</v>
      </c>
      <c r="FT27">
        <v>0</v>
      </c>
      <c r="FU27">
        <v>23.258299999999998</v>
      </c>
      <c r="FV27">
        <v>999.9</v>
      </c>
      <c r="FW27">
        <v>42.161999999999999</v>
      </c>
      <c r="FX27">
        <v>31.420999999999999</v>
      </c>
      <c r="FY27">
        <v>19.116900000000001</v>
      </c>
      <c r="FZ27">
        <v>63.913800000000002</v>
      </c>
      <c r="GA27">
        <v>35.897399999999998</v>
      </c>
      <c r="GB27">
        <v>1</v>
      </c>
      <c r="GC27">
        <v>4.6864799999999998E-2</v>
      </c>
      <c r="GD27">
        <v>2.1327600000000002</v>
      </c>
      <c r="GE27">
        <v>20.252099999999999</v>
      </c>
      <c r="GF27">
        <v>5.2493400000000001</v>
      </c>
      <c r="GG27">
        <v>12.0459</v>
      </c>
      <c r="GH27">
        <v>5.02475</v>
      </c>
      <c r="GI27">
        <v>3.3010000000000002</v>
      </c>
      <c r="GJ27">
        <v>9999</v>
      </c>
      <c r="GK27">
        <v>999.9</v>
      </c>
      <c r="GL27">
        <v>9999</v>
      </c>
      <c r="GM27">
        <v>9999</v>
      </c>
      <c r="GN27">
        <v>1.87795</v>
      </c>
      <c r="GO27">
        <v>1.8796299999999999</v>
      </c>
      <c r="GP27">
        <v>1.8785099999999999</v>
      </c>
      <c r="GQ27">
        <v>1.87897</v>
      </c>
      <c r="GR27">
        <v>1.8804399999999999</v>
      </c>
      <c r="GS27">
        <v>1.8750100000000001</v>
      </c>
      <c r="GT27">
        <v>1.8820300000000001</v>
      </c>
      <c r="GU27">
        <v>1.87687</v>
      </c>
      <c r="GV27">
        <v>0</v>
      </c>
      <c r="GW27">
        <v>0</v>
      </c>
      <c r="GX27">
        <v>0</v>
      </c>
      <c r="GY27">
        <v>0</v>
      </c>
      <c r="GZ27" t="s">
        <v>375</v>
      </c>
      <c r="HA27" t="s">
        <v>376</v>
      </c>
      <c r="HB27" t="s">
        <v>377</v>
      </c>
      <c r="HC27" t="s">
        <v>377</v>
      </c>
      <c r="HD27" t="s">
        <v>377</v>
      </c>
      <c r="HE27" t="s">
        <v>377</v>
      </c>
      <c r="HF27">
        <v>0</v>
      </c>
      <c r="HG27">
        <v>100</v>
      </c>
      <c r="HH27">
        <v>100</v>
      </c>
      <c r="HI27">
        <v>33.945999999999998</v>
      </c>
      <c r="HJ27">
        <v>1.304</v>
      </c>
      <c r="HK27">
        <v>33.9463333333333</v>
      </c>
      <c r="HL27">
        <v>0</v>
      </c>
      <c r="HM27">
        <v>0</v>
      </c>
      <c r="HN27">
        <v>0</v>
      </c>
      <c r="HO27">
        <v>1.304</v>
      </c>
      <c r="HP27">
        <v>0</v>
      </c>
      <c r="HQ27">
        <v>0</v>
      </c>
      <c r="HR27">
        <v>0</v>
      </c>
      <c r="HS27">
        <v>-1</v>
      </c>
      <c r="HT27">
        <v>-1</v>
      </c>
      <c r="HU27">
        <v>-1</v>
      </c>
      <c r="HV27">
        <v>-1</v>
      </c>
      <c r="HW27">
        <v>0.8</v>
      </c>
      <c r="HX27">
        <v>0.7</v>
      </c>
      <c r="HY27">
        <v>2</v>
      </c>
      <c r="HZ27">
        <v>502.154</v>
      </c>
      <c r="IA27">
        <v>516.72400000000005</v>
      </c>
      <c r="IB27">
        <v>21.391999999999999</v>
      </c>
      <c r="IC27">
        <v>27.7971</v>
      </c>
      <c r="ID27">
        <v>30.000599999999999</v>
      </c>
      <c r="IE27">
        <v>27.852799999999998</v>
      </c>
      <c r="IF27">
        <v>27.839600000000001</v>
      </c>
      <c r="IG27">
        <v>18.532399999999999</v>
      </c>
      <c r="IH27">
        <v>100</v>
      </c>
      <c r="II27">
        <v>0</v>
      </c>
      <c r="IJ27">
        <v>21.3813</v>
      </c>
      <c r="IK27">
        <v>400</v>
      </c>
      <c r="IL27">
        <v>9.8093000000000004</v>
      </c>
      <c r="IM27">
        <v>100.79300000000001</v>
      </c>
      <c r="IN27">
        <v>111.133</v>
      </c>
    </row>
    <row r="28" spans="1:248" x14ac:dyDescent="0.35">
      <c r="A28">
        <v>11</v>
      </c>
      <c r="B28">
        <v>1599676158.0999999</v>
      </c>
      <c r="C28">
        <v>1334</v>
      </c>
      <c r="D28" t="s">
        <v>424</v>
      </c>
      <c r="E28" t="s">
        <v>425</v>
      </c>
      <c r="F28">
        <v>1599676158.0999999</v>
      </c>
      <c r="G28">
        <f t="shared" si="0"/>
        <v>2.6897348453704143E-3</v>
      </c>
      <c r="H28">
        <f t="shared" si="1"/>
        <v>1.6440242754400232</v>
      </c>
      <c r="I28">
        <f t="shared" si="2"/>
        <v>396.70100000000002</v>
      </c>
      <c r="J28">
        <f t="shared" si="3"/>
        <v>383.86845090292348</v>
      </c>
      <c r="K28">
        <f t="shared" si="4"/>
        <v>39.197129587327822</v>
      </c>
      <c r="L28">
        <f t="shared" si="5"/>
        <v>40.507471942139006</v>
      </c>
      <c r="M28">
        <f t="shared" si="6"/>
        <v>0.35491311778391238</v>
      </c>
      <c r="N28">
        <f t="shared" si="7"/>
        <v>2.9646188112434522</v>
      </c>
      <c r="O28">
        <f t="shared" si="8"/>
        <v>0.33288509806172784</v>
      </c>
      <c r="P28">
        <f t="shared" si="9"/>
        <v>0.20991828519217118</v>
      </c>
      <c r="Q28">
        <f t="shared" si="10"/>
        <v>8.2195893926842416</v>
      </c>
      <c r="R28">
        <f t="shared" si="11"/>
        <v>22.797604653979288</v>
      </c>
      <c r="S28">
        <f t="shared" si="12"/>
        <v>22.994</v>
      </c>
      <c r="T28">
        <f t="shared" si="13"/>
        <v>2.8186978884802047</v>
      </c>
      <c r="U28">
        <f t="shared" si="14"/>
        <v>69.509787925021897</v>
      </c>
      <c r="V28">
        <f t="shared" si="15"/>
        <v>2.0131560352206002</v>
      </c>
      <c r="W28">
        <f t="shared" si="16"/>
        <v>2.896219504211595</v>
      </c>
      <c r="X28">
        <f t="shared" si="17"/>
        <v>0.80554185325960459</v>
      </c>
      <c r="Y28">
        <f t="shared" si="18"/>
        <v>-118.61730668083527</v>
      </c>
      <c r="Z28">
        <f t="shared" si="19"/>
        <v>71.763009678939156</v>
      </c>
      <c r="AA28">
        <f t="shared" si="20"/>
        <v>5.028978476367608</v>
      </c>
      <c r="AB28">
        <f t="shared" si="21"/>
        <v>-33.60572913284426</v>
      </c>
      <c r="AC28">
        <v>1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54586.546211678586</v>
      </c>
      <c r="AH28" t="s">
        <v>372</v>
      </c>
      <c r="AI28">
        <v>10487.9</v>
      </c>
      <c r="AJ28">
        <v>633.61599999999999</v>
      </c>
      <c r="AK28">
        <v>3095.61</v>
      </c>
      <c r="AL28">
        <f t="shared" si="25"/>
        <v>2461.9940000000001</v>
      </c>
      <c r="AM28">
        <f t="shared" si="26"/>
        <v>0.79531788565097028</v>
      </c>
      <c r="AN28">
        <v>-1.0294478798694</v>
      </c>
      <c r="AO28" t="s">
        <v>426</v>
      </c>
      <c r="AP28">
        <v>10462.799999999999</v>
      </c>
      <c r="AQ28">
        <v>751.77876000000003</v>
      </c>
      <c r="AR28">
        <v>2737.1</v>
      </c>
      <c r="AS28">
        <f t="shared" si="27"/>
        <v>0.72533748858280656</v>
      </c>
      <c r="AT28">
        <v>0.5</v>
      </c>
      <c r="AU28">
        <f t="shared" si="28"/>
        <v>42.066154300027058</v>
      </c>
      <c r="AV28">
        <f t="shared" si="29"/>
        <v>1.6440242754400232</v>
      </c>
      <c r="AW28">
        <f t="shared" si="30"/>
        <v>15.256079357159228</v>
      </c>
      <c r="AX28">
        <f t="shared" si="31"/>
        <v>0.73083555588031124</v>
      </c>
      <c r="AY28">
        <f t="shared" si="32"/>
        <v>6.3553994887231791E-2</v>
      </c>
      <c r="AZ28">
        <f t="shared" si="33"/>
        <v>0.13098169595557349</v>
      </c>
      <c r="BA28" t="s">
        <v>427</v>
      </c>
      <c r="BB28">
        <v>736.73</v>
      </c>
      <c r="BC28">
        <f t="shared" si="34"/>
        <v>2000.37</v>
      </c>
      <c r="BD28">
        <f t="shared" si="35"/>
        <v>0.99247701175282566</v>
      </c>
      <c r="BE28">
        <f t="shared" si="36"/>
        <v>0.1519831445431731</v>
      </c>
      <c r="BF28">
        <f t="shared" si="37"/>
        <v>0.9438252156897794</v>
      </c>
      <c r="BG28">
        <f t="shared" si="38"/>
        <v>0.1456177391171547</v>
      </c>
      <c r="BH28">
        <f t="shared" si="39"/>
        <v>0.97261006531849781</v>
      </c>
      <c r="BI28">
        <f t="shared" si="40"/>
        <v>2.7389934681502193E-2</v>
      </c>
      <c r="BJ28">
        <v>476</v>
      </c>
      <c r="BK28">
        <v>300</v>
      </c>
      <c r="BL28">
        <v>300</v>
      </c>
      <c r="BM28">
        <v>300</v>
      </c>
      <c r="BN28">
        <v>10462.799999999999</v>
      </c>
      <c r="BO28">
        <v>2652.91</v>
      </c>
      <c r="BP28">
        <v>-8.6772199999999994E-3</v>
      </c>
      <c r="BQ28">
        <v>1.2</v>
      </c>
      <c r="BR28" t="s">
        <v>373</v>
      </c>
      <c r="BS28" t="s">
        <v>373</v>
      </c>
      <c r="BT28" t="s">
        <v>373</v>
      </c>
      <c r="BU28" t="s">
        <v>373</v>
      </c>
      <c r="BV28" t="s">
        <v>373</v>
      </c>
      <c r="BW28" t="s">
        <v>373</v>
      </c>
      <c r="BX28" t="s">
        <v>373</v>
      </c>
      <c r="BY28" t="s">
        <v>373</v>
      </c>
      <c r="BZ28" t="s">
        <v>373</v>
      </c>
      <c r="CA28" t="s">
        <v>373</v>
      </c>
      <c r="CB28">
        <f t="shared" si="41"/>
        <v>49.918399999999998</v>
      </c>
      <c r="CC28">
        <f t="shared" si="42"/>
        <v>42.066154300027058</v>
      </c>
      <c r="CD28">
        <f t="shared" si="43"/>
        <v>0.84269836973995682</v>
      </c>
      <c r="CE28">
        <f t="shared" si="44"/>
        <v>0.19539673947991379</v>
      </c>
      <c r="CF28">
        <v>1599676158.0999999</v>
      </c>
      <c r="CG28">
        <v>396.70100000000002</v>
      </c>
      <c r="CH28">
        <v>399.95400000000001</v>
      </c>
      <c r="CI28">
        <v>19.715399999999999</v>
      </c>
      <c r="CJ28">
        <v>16.551600000000001</v>
      </c>
      <c r="CK28">
        <v>362.779</v>
      </c>
      <c r="CL28">
        <v>18.4099</v>
      </c>
      <c r="CM28">
        <v>500.03899999999999</v>
      </c>
      <c r="CN28">
        <v>101.911</v>
      </c>
      <c r="CO28">
        <v>0.19983899999999999</v>
      </c>
      <c r="CP28">
        <v>23.443000000000001</v>
      </c>
      <c r="CQ28">
        <v>22.994</v>
      </c>
      <c r="CR28">
        <v>999.9</v>
      </c>
      <c r="CS28">
        <v>0</v>
      </c>
      <c r="CT28">
        <v>0</v>
      </c>
      <c r="CU28">
        <v>10010</v>
      </c>
      <c r="CV28">
        <v>0</v>
      </c>
      <c r="CW28">
        <v>1.5289399999999999E-3</v>
      </c>
      <c r="CX28">
        <v>-3.2536299999999998</v>
      </c>
      <c r="CY28">
        <v>404.67899999999997</v>
      </c>
      <c r="CZ28">
        <v>406.68599999999998</v>
      </c>
      <c r="DA28">
        <v>3.16378</v>
      </c>
      <c r="DB28">
        <v>399.95400000000001</v>
      </c>
      <c r="DC28">
        <v>16.551600000000001</v>
      </c>
      <c r="DD28">
        <v>2.00922</v>
      </c>
      <c r="DE28">
        <v>1.6868000000000001</v>
      </c>
      <c r="DF28">
        <v>17.517199999999999</v>
      </c>
      <c r="DG28">
        <v>14.775499999999999</v>
      </c>
      <c r="DH28">
        <v>49.918399999999998</v>
      </c>
      <c r="DI28">
        <v>0.89999099999999999</v>
      </c>
      <c r="DJ28">
        <v>0.100009</v>
      </c>
      <c r="DK28">
        <v>0</v>
      </c>
      <c r="DL28">
        <v>752.54</v>
      </c>
      <c r="DM28">
        <v>4.9990300000000003</v>
      </c>
      <c r="DN28">
        <v>371.48899999999998</v>
      </c>
      <c r="DO28">
        <v>349.73599999999999</v>
      </c>
      <c r="DP28">
        <v>36.936999999999998</v>
      </c>
      <c r="DQ28">
        <v>41.686999999999998</v>
      </c>
      <c r="DR28">
        <v>39.625</v>
      </c>
      <c r="DS28">
        <v>40.811999999999998</v>
      </c>
      <c r="DT28">
        <v>39.686999999999998</v>
      </c>
      <c r="DU28">
        <v>40.43</v>
      </c>
      <c r="DV28">
        <v>4.49</v>
      </c>
      <c r="DW28">
        <v>0</v>
      </c>
      <c r="DX28">
        <v>110.5</v>
      </c>
      <c r="DY28">
        <v>0</v>
      </c>
      <c r="DZ28">
        <v>751.77876000000003</v>
      </c>
      <c r="EA28">
        <v>7.5291538581641397</v>
      </c>
      <c r="EB28">
        <v>0.61646149286418805</v>
      </c>
      <c r="EC28">
        <v>371.22071999999997</v>
      </c>
      <c r="ED28">
        <v>15</v>
      </c>
      <c r="EE28">
        <v>1599676118.5999999</v>
      </c>
      <c r="EF28" t="s">
        <v>428</v>
      </c>
      <c r="EG28">
        <v>1599676112.0999999</v>
      </c>
      <c r="EH28">
        <v>1599676118.5999999</v>
      </c>
      <c r="EI28">
        <v>53</v>
      </c>
      <c r="EJ28">
        <v>-2.5000000000000001E-2</v>
      </c>
      <c r="EK28">
        <v>1E-3</v>
      </c>
      <c r="EL28">
        <v>33.920999999999999</v>
      </c>
      <c r="EM28">
        <v>1.3049999999999999</v>
      </c>
      <c r="EN28">
        <v>400</v>
      </c>
      <c r="EO28">
        <v>17</v>
      </c>
      <c r="EP28">
        <v>0.51</v>
      </c>
      <c r="EQ28">
        <v>0.04</v>
      </c>
      <c r="ER28">
        <v>-3.2958539999999998</v>
      </c>
      <c r="ES28">
        <v>-2.5687879924949E-2</v>
      </c>
      <c r="ET28">
        <v>4.2697909773196097E-2</v>
      </c>
      <c r="EU28">
        <v>1</v>
      </c>
      <c r="EV28">
        <v>3.1780080000000002</v>
      </c>
      <c r="EW28">
        <v>-8.3977936210139797E-2</v>
      </c>
      <c r="EX28">
        <v>8.3003488480906593E-3</v>
      </c>
      <c r="EY28">
        <v>1</v>
      </c>
      <c r="EZ28">
        <v>2</v>
      </c>
      <c r="FA28">
        <v>2</v>
      </c>
      <c r="FB28" t="s">
        <v>374</v>
      </c>
      <c r="FC28">
        <v>2.9350200000000002</v>
      </c>
      <c r="FD28">
        <v>2.8851200000000001</v>
      </c>
      <c r="FE28">
        <v>9.2899899999999994E-2</v>
      </c>
      <c r="FF28">
        <v>0.100049</v>
      </c>
      <c r="FG28">
        <v>9.9000500000000005E-2</v>
      </c>
      <c r="FH28">
        <v>9.0299400000000002E-2</v>
      </c>
      <c r="FI28">
        <v>29125.7</v>
      </c>
      <c r="FJ28">
        <v>29367.7</v>
      </c>
      <c r="FK28">
        <v>29739.4</v>
      </c>
      <c r="FL28">
        <v>29766.2</v>
      </c>
      <c r="FM28">
        <v>35706.1</v>
      </c>
      <c r="FN28">
        <v>34596.400000000001</v>
      </c>
      <c r="FO28">
        <v>43071.6</v>
      </c>
      <c r="FP28">
        <v>40812.9</v>
      </c>
      <c r="FQ28">
        <v>2.08907</v>
      </c>
      <c r="FR28">
        <v>2.0267300000000001</v>
      </c>
      <c r="FS28">
        <v>-1.38283E-2</v>
      </c>
      <c r="FT28">
        <v>0</v>
      </c>
      <c r="FU28">
        <v>23.221599999999999</v>
      </c>
      <c r="FV28">
        <v>999.9</v>
      </c>
      <c r="FW28">
        <v>42.088999999999999</v>
      </c>
      <c r="FX28">
        <v>31.451000000000001</v>
      </c>
      <c r="FY28">
        <v>19.116099999999999</v>
      </c>
      <c r="FZ28">
        <v>63.883800000000001</v>
      </c>
      <c r="GA28">
        <v>35.821300000000001</v>
      </c>
      <c r="GB28">
        <v>1</v>
      </c>
      <c r="GC28">
        <v>4.6445599999999997E-2</v>
      </c>
      <c r="GD28">
        <v>1.7610399999999999</v>
      </c>
      <c r="GE28">
        <v>20.257300000000001</v>
      </c>
      <c r="GF28">
        <v>5.2521800000000001</v>
      </c>
      <c r="GG28">
        <v>12.0457</v>
      </c>
      <c r="GH28">
        <v>5.0252999999999997</v>
      </c>
      <c r="GI28">
        <v>3.3010000000000002</v>
      </c>
      <c r="GJ28">
        <v>9999</v>
      </c>
      <c r="GK28">
        <v>999.9</v>
      </c>
      <c r="GL28">
        <v>9999</v>
      </c>
      <c r="GM28">
        <v>9999</v>
      </c>
      <c r="GN28">
        <v>1.87792</v>
      </c>
      <c r="GO28">
        <v>1.87958</v>
      </c>
      <c r="GP28">
        <v>1.8785000000000001</v>
      </c>
      <c r="GQ28">
        <v>1.87897</v>
      </c>
      <c r="GR28">
        <v>1.88035</v>
      </c>
      <c r="GS28">
        <v>1.875</v>
      </c>
      <c r="GT28">
        <v>1.88202</v>
      </c>
      <c r="GU28">
        <v>1.87683</v>
      </c>
      <c r="GV28">
        <v>0</v>
      </c>
      <c r="GW28">
        <v>0</v>
      </c>
      <c r="GX28">
        <v>0</v>
      </c>
      <c r="GY28">
        <v>0</v>
      </c>
      <c r="GZ28" t="s">
        <v>375</v>
      </c>
      <c r="HA28" t="s">
        <v>376</v>
      </c>
      <c r="HB28" t="s">
        <v>377</v>
      </c>
      <c r="HC28" t="s">
        <v>377</v>
      </c>
      <c r="HD28" t="s">
        <v>377</v>
      </c>
      <c r="HE28" t="s">
        <v>377</v>
      </c>
      <c r="HF28">
        <v>0</v>
      </c>
      <c r="HG28">
        <v>100</v>
      </c>
      <c r="HH28">
        <v>100</v>
      </c>
      <c r="HI28">
        <v>33.921999999999997</v>
      </c>
      <c r="HJ28">
        <v>1.3055000000000001</v>
      </c>
      <c r="HK28">
        <v>33.921285714285702</v>
      </c>
      <c r="HL28">
        <v>0</v>
      </c>
      <c r="HM28">
        <v>0</v>
      </c>
      <c r="HN28">
        <v>0</v>
      </c>
      <c r="HO28">
        <v>1.305445</v>
      </c>
      <c r="HP28">
        <v>0</v>
      </c>
      <c r="HQ28">
        <v>0</v>
      </c>
      <c r="HR28">
        <v>0</v>
      </c>
      <c r="HS28">
        <v>-1</v>
      </c>
      <c r="HT28">
        <v>-1</v>
      </c>
      <c r="HU28">
        <v>-1</v>
      </c>
      <c r="HV28">
        <v>-1</v>
      </c>
      <c r="HW28">
        <v>0.8</v>
      </c>
      <c r="HX28">
        <v>0.7</v>
      </c>
      <c r="HY28">
        <v>2</v>
      </c>
      <c r="HZ28">
        <v>502.23500000000001</v>
      </c>
      <c r="IA28">
        <v>516.34299999999996</v>
      </c>
      <c r="IB28">
        <v>21.5962</v>
      </c>
      <c r="IC28">
        <v>27.811299999999999</v>
      </c>
      <c r="ID28">
        <v>30.0001</v>
      </c>
      <c r="IE28">
        <v>27.862200000000001</v>
      </c>
      <c r="IF28">
        <v>27.846599999999999</v>
      </c>
      <c r="IG28">
        <v>18.535799999999998</v>
      </c>
      <c r="IH28">
        <v>100</v>
      </c>
      <c r="II28">
        <v>0</v>
      </c>
      <c r="IJ28">
        <v>21.595500000000001</v>
      </c>
      <c r="IK28">
        <v>400</v>
      </c>
      <c r="IL28">
        <v>10.217599999999999</v>
      </c>
      <c r="IM28">
        <v>100.789</v>
      </c>
      <c r="IN28">
        <v>111.136</v>
      </c>
    </row>
    <row r="29" spans="1:248" x14ac:dyDescent="0.35">
      <c r="A29">
        <v>12</v>
      </c>
      <c r="B29">
        <v>1599676265.0999999</v>
      </c>
      <c r="C29">
        <v>1441</v>
      </c>
      <c r="D29" t="s">
        <v>429</v>
      </c>
      <c r="E29" t="s">
        <v>430</v>
      </c>
      <c r="F29">
        <v>1599676265.0999999</v>
      </c>
      <c r="G29">
        <f t="shared" si="0"/>
        <v>2.545801630334544E-3</v>
      </c>
      <c r="H29">
        <f t="shared" si="1"/>
        <v>-0.99903808272705852</v>
      </c>
      <c r="I29">
        <f t="shared" si="2"/>
        <v>399.95499999999998</v>
      </c>
      <c r="J29">
        <f t="shared" si="3"/>
        <v>399.85701928931269</v>
      </c>
      <c r="K29">
        <f t="shared" si="4"/>
        <v>40.830648193388917</v>
      </c>
      <c r="L29">
        <f t="shared" si="5"/>
        <v>40.840653309554995</v>
      </c>
      <c r="M29">
        <f t="shared" si="6"/>
        <v>0.32725649531419565</v>
      </c>
      <c r="N29">
        <f t="shared" si="7"/>
        <v>2.9607924697073296</v>
      </c>
      <c r="O29">
        <f t="shared" si="8"/>
        <v>0.3084072464128581</v>
      </c>
      <c r="P29">
        <f t="shared" si="9"/>
        <v>0.19435752683666635</v>
      </c>
      <c r="Q29">
        <f t="shared" si="10"/>
        <v>1.5950760943367377E-5</v>
      </c>
      <c r="R29">
        <f t="shared" si="11"/>
        <v>22.771961521195966</v>
      </c>
      <c r="S29">
        <f t="shared" si="12"/>
        <v>23.0032</v>
      </c>
      <c r="T29">
        <f t="shared" si="13"/>
        <v>2.8202679020262043</v>
      </c>
      <c r="U29">
        <f t="shared" si="14"/>
        <v>69.018118496116159</v>
      </c>
      <c r="V29">
        <f t="shared" si="15"/>
        <v>1.9972407449511</v>
      </c>
      <c r="W29">
        <f t="shared" si="16"/>
        <v>2.8937919324234986</v>
      </c>
      <c r="X29">
        <f t="shared" si="17"/>
        <v>0.82302715707510421</v>
      </c>
      <c r="Y29">
        <f t="shared" si="18"/>
        <v>-112.26985189775338</v>
      </c>
      <c r="Z29">
        <f t="shared" si="19"/>
        <v>67.983113560680124</v>
      </c>
      <c r="AA29">
        <f t="shared" si="20"/>
        <v>4.770135488514458</v>
      </c>
      <c r="AB29">
        <f t="shared" si="21"/>
        <v>-39.516586897797865</v>
      </c>
      <c r="AC29">
        <v>2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54475.722444324892</v>
      </c>
      <c r="AH29" t="s">
        <v>431</v>
      </c>
      <c r="AI29">
        <v>10464.799999999999</v>
      </c>
      <c r="AJ29">
        <v>682.24400000000003</v>
      </c>
      <c r="AK29">
        <v>2771.08</v>
      </c>
      <c r="AL29">
        <f t="shared" si="25"/>
        <v>2088.8359999999998</v>
      </c>
      <c r="AM29">
        <f t="shared" si="26"/>
        <v>0.7537985189889862</v>
      </c>
      <c r="AN29">
        <v>-0.99903808272705896</v>
      </c>
      <c r="AO29" t="s">
        <v>373</v>
      </c>
      <c r="AP29" t="s">
        <v>373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8.3967579128915986E-4</v>
      </c>
      <c r="AV29">
        <f t="shared" si="29"/>
        <v>-0.99903808272705852</v>
      </c>
      <c r="AW29" t="e">
        <f t="shared" si="30"/>
        <v>#DIV/0!</v>
      </c>
      <c r="AX29" t="e">
        <f t="shared" si="31"/>
        <v>#DIV/0!</v>
      </c>
      <c r="AY29">
        <f t="shared" si="32"/>
        <v>5.2888175943270854E-13</v>
      </c>
      <c r="AZ29" t="e">
        <f t="shared" si="33"/>
        <v>#DIV/0!</v>
      </c>
      <c r="BA29" t="s">
        <v>373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1.3266144398124124</v>
      </c>
      <c r="BH29" t="e">
        <f t="shared" si="39"/>
        <v>#DIV/0!</v>
      </c>
      <c r="BI29" t="e">
        <f t="shared" si="40"/>
        <v>#DIV/0!</v>
      </c>
      <c r="BJ29">
        <v>478</v>
      </c>
      <c r="BK29">
        <v>300</v>
      </c>
      <c r="BL29">
        <v>300</v>
      </c>
      <c r="BM29">
        <v>300</v>
      </c>
      <c r="BN29">
        <v>10464.799999999999</v>
      </c>
      <c r="BO29">
        <v>2769.57</v>
      </c>
      <c r="BP29">
        <v>-8.7151399999999997E-3</v>
      </c>
      <c r="BQ29">
        <v>-20.02</v>
      </c>
      <c r="BR29" t="s">
        <v>373</v>
      </c>
      <c r="BS29" t="s">
        <v>373</v>
      </c>
      <c r="BT29" t="s">
        <v>373</v>
      </c>
      <c r="BU29" t="s">
        <v>373</v>
      </c>
      <c r="BV29" t="s">
        <v>373</v>
      </c>
      <c r="BW29" t="s">
        <v>373</v>
      </c>
      <c r="BX29" t="s">
        <v>373</v>
      </c>
      <c r="BY29" t="s">
        <v>373</v>
      </c>
      <c r="BZ29" t="s">
        <v>373</v>
      </c>
      <c r="CA29" t="s">
        <v>373</v>
      </c>
      <c r="CB29">
        <f t="shared" si="41"/>
        <v>9.9980699999999995E-3</v>
      </c>
      <c r="CC29">
        <f t="shared" si="42"/>
        <v>8.3967579128915986E-4</v>
      </c>
      <c r="CD29">
        <f t="shared" si="43"/>
        <v>8.398378799999999E-2</v>
      </c>
      <c r="CE29">
        <f t="shared" si="44"/>
        <v>1.8996332999999997E-2</v>
      </c>
      <c r="CF29">
        <v>1599676265.0999999</v>
      </c>
      <c r="CG29">
        <v>399.95499999999998</v>
      </c>
      <c r="CH29">
        <v>399.97800000000001</v>
      </c>
      <c r="CI29">
        <v>19.559100000000001</v>
      </c>
      <c r="CJ29">
        <v>16.5641</v>
      </c>
      <c r="CK29">
        <v>366.03</v>
      </c>
      <c r="CL29">
        <v>18.249199999999998</v>
      </c>
      <c r="CM29">
        <v>500.03500000000003</v>
      </c>
      <c r="CN29">
        <v>101.913</v>
      </c>
      <c r="CO29">
        <v>0.20012099999999999</v>
      </c>
      <c r="CP29">
        <v>23.429099999999998</v>
      </c>
      <c r="CQ29">
        <v>23.0032</v>
      </c>
      <c r="CR29">
        <v>999.9</v>
      </c>
      <c r="CS29">
        <v>0</v>
      </c>
      <c r="CT29">
        <v>0</v>
      </c>
      <c r="CU29">
        <v>9988.1200000000008</v>
      </c>
      <c r="CV29">
        <v>0</v>
      </c>
      <c r="CW29">
        <v>1.5289399999999999E-3</v>
      </c>
      <c r="CX29">
        <v>-2.2705099999999999E-2</v>
      </c>
      <c r="CY29">
        <v>407.93400000000003</v>
      </c>
      <c r="CZ29">
        <v>406.71499999999997</v>
      </c>
      <c r="DA29">
        <v>2.9950100000000002</v>
      </c>
      <c r="DB29">
        <v>399.97800000000001</v>
      </c>
      <c r="DC29">
        <v>16.5641</v>
      </c>
      <c r="DD29">
        <v>1.9933399999999999</v>
      </c>
      <c r="DE29">
        <v>1.68811</v>
      </c>
      <c r="DF29">
        <v>17.391500000000001</v>
      </c>
      <c r="DG29">
        <v>14.7875</v>
      </c>
      <c r="DH29">
        <v>9.9980699999999995E-3</v>
      </c>
      <c r="DI29">
        <v>0</v>
      </c>
      <c r="DJ29">
        <v>0</v>
      </c>
      <c r="DK29">
        <v>0</v>
      </c>
      <c r="DL29">
        <v>682</v>
      </c>
      <c r="DM29">
        <v>9.9980699999999995E-3</v>
      </c>
      <c r="DN29">
        <v>6.45</v>
      </c>
      <c r="DO29">
        <v>-2.5499999999999998</v>
      </c>
      <c r="DP29">
        <v>36.5</v>
      </c>
      <c r="DQ29">
        <v>41.436999999999998</v>
      </c>
      <c r="DR29">
        <v>39.311999999999998</v>
      </c>
      <c r="DS29">
        <v>40.5</v>
      </c>
      <c r="DT29">
        <v>39.125</v>
      </c>
      <c r="DU29">
        <v>0</v>
      </c>
      <c r="DV29">
        <v>0</v>
      </c>
      <c r="DW29">
        <v>0</v>
      </c>
      <c r="DX29">
        <v>106.40000009536701</v>
      </c>
      <c r="DY29">
        <v>0</v>
      </c>
      <c r="DZ29">
        <v>682.24400000000003</v>
      </c>
      <c r="EA29">
        <v>7.7769229531999704</v>
      </c>
      <c r="EB29">
        <v>-33.796153700669102</v>
      </c>
      <c r="EC29">
        <v>6.9379999999999997</v>
      </c>
      <c r="ED29">
        <v>15</v>
      </c>
      <c r="EE29">
        <v>1599676239.0999999</v>
      </c>
      <c r="EF29" t="s">
        <v>432</v>
      </c>
      <c r="EG29">
        <v>1599676224.0999999</v>
      </c>
      <c r="EH29">
        <v>1599676239.0999999</v>
      </c>
      <c r="EI29">
        <v>54</v>
      </c>
      <c r="EJ29">
        <v>4.0000000000000001E-3</v>
      </c>
      <c r="EK29">
        <v>5.0000000000000001E-3</v>
      </c>
      <c r="EL29">
        <v>33.926000000000002</v>
      </c>
      <c r="EM29">
        <v>1.31</v>
      </c>
      <c r="EN29">
        <v>400</v>
      </c>
      <c r="EO29">
        <v>17</v>
      </c>
      <c r="EP29">
        <v>0.46</v>
      </c>
      <c r="EQ29">
        <v>0.04</v>
      </c>
      <c r="ER29">
        <v>-6.6029350249999993E-2</v>
      </c>
      <c r="ES29">
        <v>9.7883570544090207E-2</v>
      </c>
      <c r="ET29">
        <v>4.97552785177134E-2</v>
      </c>
      <c r="EU29">
        <v>1</v>
      </c>
      <c r="EV29">
        <v>3.0068874999999999</v>
      </c>
      <c r="EW29">
        <v>2.7670919324572801E-2</v>
      </c>
      <c r="EX29">
        <v>3.0940502965368901E-2</v>
      </c>
      <c r="EY29">
        <v>1</v>
      </c>
      <c r="EZ29">
        <v>2</v>
      </c>
      <c r="FA29">
        <v>2</v>
      </c>
      <c r="FB29" t="s">
        <v>374</v>
      </c>
      <c r="FC29">
        <v>2.9350000000000001</v>
      </c>
      <c r="FD29">
        <v>2.8852099999999998</v>
      </c>
      <c r="FE29">
        <v>9.3555200000000005E-2</v>
      </c>
      <c r="FF29">
        <v>0.100054</v>
      </c>
      <c r="FG29">
        <v>9.8377699999999998E-2</v>
      </c>
      <c r="FH29">
        <v>9.0348999999999999E-2</v>
      </c>
      <c r="FI29">
        <v>29104.7</v>
      </c>
      <c r="FJ29">
        <v>29366.5</v>
      </c>
      <c r="FK29">
        <v>29739.599999999999</v>
      </c>
      <c r="FL29">
        <v>29765.200000000001</v>
      </c>
      <c r="FM29">
        <v>35731.199999999997</v>
      </c>
      <c r="FN29">
        <v>34593.699999999997</v>
      </c>
      <c r="FO29">
        <v>43071.8</v>
      </c>
      <c r="FP29">
        <v>40811.9</v>
      </c>
      <c r="FQ29">
        <v>2.08833</v>
      </c>
      <c r="FR29">
        <v>2.0263499999999999</v>
      </c>
      <c r="FS29">
        <v>-1.6152900000000001E-2</v>
      </c>
      <c r="FT29">
        <v>0</v>
      </c>
      <c r="FU29">
        <v>23.269100000000002</v>
      </c>
      <c r="FV29">
        <v>999.9</v>
      </c>
      <c r="FW29">
        <v>42.033999999999999</v>
      </c>
      <c r="FX29">
        <v>31.471</v>
      </c>
      <c r="FY29">
        <v>19.111699999999999</v>
      </c>
      <c r="FZ29">
        <v>64.013900000000007</v>
      </c>
      <c r="GA29">
        <v>36.073700000000002</v>
      </c>
      <c r="GB29">
        <v>1</v>
      </c>
      <c r="GC29">
        <v>4.7294200000000002E-2</v>
      </c>
      <c r="GD29">
        <v>1.90663</v>
      </c>
      <c r="GE29">
        <v>20.256900000000002</v>
      </c>
      <c r="GF29">
        <v>5.2481400000000002</v>
      </c>
      <c r="GG29">
        <v>12.0457</v>
      </c>
      <c r="GH29">
        <v>5.0254500000000002</v>
      </c>
      <c r="GI29">
        <v>3.30098</v>
      </c>
      <c r="GJ29">
        <v>9999</v>
      </c>
      <c r="GK29">
        <v>999.9</v>
      </c>
      <c r="GL29">
        <v>9999</v>
      </c>
      <c r="GM29">
        <v>9999</v>
      </c>
      <c r="GN29">
        <v>1.8778999999999999</v>
      </c>
      <c r="GO29">
        <v>1.87958</v>
      </c>
      <c r="GP29">
        <v>1.8785000000000001</v>
      </c>
      <c r="GQ29">
        <v>1.87896</v>
      </c>
      <c r="GR29">
        <v>1.88039</v>
      </c>
      <c r="GS29">
        <v>1.875</v>
      </c>
      <c r="GT29">
        <v>1.88202</v>
      </c>
      <c r="GU29">
        <v>1.8768400000000001</v>
      </c>
      <c r="GV29">
        <v>0</v>
      </c>
      <c r="GW29">
        <v>0</v>
      </c>
      <c r="GX29">
        <v>0</v>
      </c>
      <c r="GY29">
        <v>0</v>
      </c>
      <c r="GZ29" t="s">
        <v>375</v>
      </c>
      <c r="HA29" t="s">
        <v>376</v>
      </c>
      <c r="HB29" t="s">
        <v>377</v>
      </c>
      <c r="HC29" t="s">
        <v>377</v>
      </c>
      <c r="HD29" t="s">
        <v>377</v>
      </c>
      <c r="HE29" t="s">
        <v>377</v>
      </c>
      <c r="HF29">
        <v>0</v>
      </c>
      <c r="HG29">
        <v>100</v>
      </c>
      <c r="HH29">
        <v>100</v>
      </c>
      <c r="HI29">
        <v>33.924999999999997</v>
      </c>
      <c r="HJ29">
        <v>1.3099000000000001</v>
      </c>
      <c r="HK29">
        <v>33.925761904761899</v>
      </c>
      <c r="HL29">
        <v>0</v>
      </c>
      <c r="HM29">
        <v>0</v>
      </c>
      <c r="HN29">
        <v>0</v>
      </c>
      <c r="HO29">
        <v>1.3099904761904799</v>
      </c>
      <c r="HP29">
        <v>0</v>
      </c>
      <c r="HQ29">
        <v>0</v>
      </c>
      <c r="HR29">
        <v>0</v>
      </c>
      <c r="HS29">
        <v>-1</v>
      </c>
      <c r="HT29">
        <v>-1</v>
      </c>
      <c r="HU29">
        <v>-1</v>
      </c>
      <c r="HV29">
        <v>-1</v>
      </c>
      <c r="HW29">
        <v>0.7</v>
      </c>
      <c r="HX29">
        <v>0.4</v>
      </c>
      <c r="HY29">
        <v>2</v>
      </c>
      <c r="HZ29">
        <v>501.82600000000002</v>
      </c>
      <c r="IA29">
        <v>516.15200000000004</v>
      </c>
      <c r="IB29">
        <v>21.484200000000001</v>
      </c>
      <c r="IC29">
        <v>27.816199999999998</v>
      </c>
      <c r="ID29">
        <v>30.0002</v>
      </c>
      <c r="IE29">
        <v>27.869199999999999</v>
      </c>
      <c r="IF29">
        <v>27.8536</v>
      </c>
      <c r="IG29">
        <v>18.538900000000002</v>
      </c>
      <c r="IH29">
        <v>100</v>
      </c>
      <c r="II29">
        <v>0</v>
      </c>
      <c r="IJ29">
        <v>21.484100000000002</v>
      </c>
      <c r="IK29">
        <v>400</v>
      </c>
      <c r="IL29">
        <v>10.0052</v>
      </c>
      <c r="IM29">
        <v>100.789</v>
      </c>
      <c r="IN29">
        <v>111.133</v>
      </c>
    </row>
    <row r="30" spans="1:248" x14ac:dyDescent="0.35">
      <c r="A30">
        <v>13</v>
      </c>
      <c r="B30">
        <v>1599677518</v>
      </c>
      <c r="C30">
        <v>2693.9000000953702</v>
      </c>
      <c r="D30" t="s">
        <v>433</v>
      </c>
      <c r="E30" t="s">
        <v>434</v>
      </c>
      <c r="F30">
        <v>1599677518</v>
      </c>
      <c r="G30">
        <f t="shared" si="0"/>
        <v>1.4263394294718572E-3</v>
      </c>
      <c r="H30">
        <f t="shared" si="1"/>
        <v>-0.96877314212743004</v>
      </c>
      <c r="I30">
        <f t="shared" si="2"/>
        <v>400.49299999999999</v>
      </c>
      <c r="J30">
        <f t="shared" si="3"/>
        <v>404.60236763084953</v>
      </c>
      <c r="K30">
        <f t="shared" si="4"/>
        <v>41.313582807450445</v>
      </c>
      <c r="L30">
        <f t="shared" si="5"/>
        <v>40.893978985314</v>
      </c>
      <c r="M30">
        <f t="shared" si="6"/>
        <v>0.15752218710473873</v>
      </c>
      <c r="N30">
        <f t="shared" si="7"/>
        <v>2.9600626850638143</v>
      </c>
      <c r="O30">
        <f t="shared" si="8"/>
        <v>0.15300902665767591</v>
      </c>
      <c r="P30">
        <f t="shared" si="9"/>
        <v>9.6025360568032403E-2</v>
      </c>
      <c r="Q30">
        <f t="shared" si="10"/>
        <v>1.5950760943367377E-5</v>
      </c>
      <c r="R30">
        <f t="shared" si="11"/>
        <v>22.825781928423712</v>
      </c>
      <c r="S30">
        <f t="shared" si="12"/>
        <v>22.994700000000002</v>
      </c>
      <c r="T30">
        <f t="shared" si="13"/>
        <v>2.8188173191517971</v>
      </c>
      <c r="U30">
        <f t="shared" si="14"/>
        <v>66.207275273285049</v>
      </c>
      <c r="V30">
        <f t="shared" si="15"/>
        <v>1.8889059929922001</v>
      </c>
      <c r="W30">
        <f t="shared" si="16"/>
        <v>2.8530187735340662</v>
      </c>
      <c r="X30">
        <f t="shared" si="17"/>
        <v>0.92991132615959704</v>
      </c>
      <c r="Y30">
        <f t="shared" si="18"/>
        <v>-62.901568839708901</v>
      </c>
      <c r="Z30">
        <f t="shared" si="19"/>
        <v>31.82083015574532</v>
      </c>
      <c r="AA30">
        <f t="shared" si="20"/>
        <v>2.230552427658993</v>
      </c>
      <c r="AB30">
        <f t="shared" si="21"/>
        <v>-28.850170305543642</v>
      </c>
      <c r="AC30">
        <v>2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54497.217494334924</v>
      </c>
      <c r="AH30" t="s">
        <v>435</v>
      </c>
      <c r="AI30">
        <v>10468.1</v>
      </c>
      <c r="AJ30">
        <v>674.98400000000004</v>
      </c>
      <c r="AK30">
        <v>3137.78</v>
      </c>
      <c r="AL30">
        <f t="shared" si="25"/>
        <v>2462.7960000000003</v>
      </c>
      <c r="AM30">
        <f t="shared" si="26"/>
        <v>0.78488485489741155</v>
      </c>
      <c r="AN30">
        <v>-0.968773142127477</v>
      </c>
      <c r="AO30" t="s">
        <v>373</v>
      </c>
      <c r="AP30" t="s">
        <v>373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8.3967579128915986E-4</v>
      </c>
      <c r="AV30">
        <f t="shared" si="29"/>
        <v>-0.96877314212743004</v>
      </c>
      <c r="AW30" t="e">
        <f t="shared" si="30"/>
        <v>#DIV/0!</v>
      </c>
      <c r="AX30" t="e">
        <f t="shared" si="31"/>
        <v>#DIV/0!</v>
      </c>
      <c r="AY30">
        <f t="shared" si="32"/>
        <v>5.5929246060008928E-11</v>
      </c>
      <c r="AZ30" t="e">
        <f t="shared" si="33"/>
        <v>#DIV/0!</v>
      </c>
      <c r="BA30" t="s">
        <v>373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1.2740722333477883</v>
      </c>
      <c r="BH30" t="e">
        <f t="shared" si="39"/>
        <v>#DIV/0!</v>
      </c>
      <c r="BI30" t="e">
        <f t="shared" si="40"/>
        <v>#DIV/0!</v>
      </c>
      <c r="BJ30">
        <v>479</v>
      </c>
      <c r="BK30">
        <v>300</v>
      </c>
      <c r="BL30">
        <v>300</v>
      </c>
      <c r="BM30">
        <v>300</v>
      </c>
      <c r="BN30">
        <v>10468.1</v>
      </c>
      <c r="BO30">
        <v>3136.25</v>
      </c>
      <c r="BP30">
        <v>-8.7213299999999994E-3</v>
      </c>
      <c r="BQ30">
        <v>-3.85</v>
      </c>
      <c r="BR30" t="s">
        <v>373</v>
      </c>
      <c r="BS30" t="s">
        <v>373</v>
      </c>
      <c r="BT30" t="s">
        <v>373</v>
      </c>
      <c r="BU30" t="s">
        <v>373</v>
      </c>
      <c r="BV30" t="s">
        <v>373</v>
      </c>
      <c r="BW30" t="s">
        <v>373</v>
      </c>
      <c r="BX30" t="s">
        <v>373</v>
      </c>
      <c r="BY30" t="s">
        <v>373</v>
      </c>
      <c r="BZ30" t="s">
        <v>373</v>
      </c>
      <c r="CA30" t="s">
        <v>373</v>
      </c>
      <c r="CB30">
        <f t="shared" si="41"/>
        <v>9.9980699999999995E-3</v>
      </c>
      <c r="CC30">
        <f t="shared" si="42"/>
        <v>8.3967579128915986E-4</v>
      </c>
      <c r="CD30">
        <f t="shared" si="43"/>
        <v>8.398378799999999E-2</v>
      </c>
      <c r="CE30">
        <f t="shared" si="44"/>
        <v>1.8996332999999997E-2</v>
      </c>
      <c r="CF30">
        <v>1599677518</v>
      </c>
      <c r="CG30">
        <v>400.49299999999999</v>
      </c>
      <c r="CH30">
        <v>400.01600000000002</v>
      </c>
      <c r="CI30">
        <v>18.498899999999999</v>
      </c>
      <c r="CJ30">
        <v>16.819099999999999</v>
      </c>
      <c r="CK30">
        <v>366.52300000000002</v>
      </c>
      <c r="CL30">
        <v>17.1769</v>
      </c>
      <c r="CM30">
        <v>500.04300000000001</v>
      </c>
      <c r="CN30">
        <v>101.90900000000001</v>
      </c>
      <c r="CO30">
        <v>0.200098</v>
      </c>
      <c r="CP30">
        <v>23.194099999999999</v>
      </c>
      <c r="CQ30">
        <v>22.994700000000002</v>
      </c>
      <c r="CR30">
        <v>999.9</v>
      </c>
      <c r="CS30">
        <v>0</v>
      </c>
      <c r="CT30">
        <v>0</v>
      </c>
      <c r="CU30">
        <v>9984.3799999999992</v>
      </c>
      <c r="CV30">
        <v>0</v>
      </c>
      <c r="CW30">
        <v>1.5289399999999999E-3</v>
      </c>
      <c r="CX30">
        <v>0.432861</v>
      </c>
      <c r="CY30">
        <v>407.99200000000002</v>
      </c>
      <c r="CZ30">
        <v>406.85899999999998</v>
      </c>
      <c r="DA30">
        <v>1.6677900000000001</v>
      </c>
      <c r="DB30">
        <v>400.01600000000002</v>
      </c>
      <c r="DC30">
        <v>16.819099999999999</v>
      </c>
      <c r="DD30">
        <v>1.88398</v>
      </c>
      <c r="DE30">
        <v>1.71401</v>
      </c>
      <c r="DF30">
        <v>16.5015</v>
      </c>
      <c r="DG30">
        <v>15.023899999999999</v>
      </c>
      <c r="DH30">
        <v>9.9980699999999995E-3</v>
      </c>
      <c r="DI30">
        <v>0</v>
      </c>
      <c r="DJ30">
        <v>0</v>
      </c>
      <c r="DK30">
        <v>0</v>
      </c>
      <c r="DL30">
        <v>675.35</v>
      </c>
      <c r="DM30">
        <v>9.9980699999999995E-3</v>
      </c>
      <c r="DN30">
        <v>5.25</v>
      </c>
      <c r="DO30">
        <v>-1.4</v>
      </c>
      <c r="DP30">
        <v>34.5</v>
      </c>
      <c r="DQ30">
        <v>39.625</v>
      </c>
      <c r="DR30">
        <v>37.25</v>
      </c>
      <c r="DS30">
        <v>38.875</v>
      </c>
      <c r="DT30">
        <v>37.25</v>
      </c>
      <c r="DU30">
        <v>0</v>
      </c>
      <c r="DV30">
        <v>0</v>
      </c>
      <c r="DW30">
        <v>0</v>
      </c>
      <c r="DX30">
        <v>1252.4000000953699</v>
      </c>
      <c r="DY30">
        <v>0</v>
      </c>
      <c r="DZ30">
        <v>674.98400000000004</v>
      </c>
      <c r="EA30">
        <v>5.4000001638327202</v>
      </c>
      <c r="EB30">
        <v>6.6769229519766897</v>
      </c>
      <c r="EC30">
        <v>0.89</v>
      </c>
      <c r="ED30">
        <v>15</v>
      </c>
      <c r="EE30">
        <v>1599677540</v>
      </c>
      <c r="EF30" t="s">
        <v>436</v>
      </c>
      <c r="EG30">
        <v>1599677536</v>
      </c>
      <c r="EH30">
        <v>1599677540</v>
      </c>
      <c r="EI30">
        <v>55</v>
      </c>
      <c r="EJ30">
        <v>4.3999999999999997E-2</v>
      </c>
      <c r="EK30">
        <v>1.2E-2</v>
      </c>
      <c r="EL30">
        <v>33.97</v>
      </c>
      <c r="EM30">
        <v>1.3220000000000001</v>
      </c>
      <c r="EN30">
        <v>400</v>
      </c>
      <c r="EO30">
        <v>17</v>
      </c>
      <c r="EP30">
        <v>0.38</v>
      </c>
      <c r="EQ30">
        <v>0.06</v>
      </c>
      <c r="ER30">
        <v>0.46985094999999999</v>
      </c>
      <c r="ES30">
        <v>-0.21506492307692399</v>
      </c>
      <c r="ET30">
        <v>2.8350407898256099E-2</v>
      </c>
      <c r="EU30">
        <v>0</v>
      </c>
      <c r="EV30">
        <v>1.667826</v>
      </c>
      <c r="EW30">
        <v>-1.04872795497199E-2</v>
      </c>
      <c r="EX30">
        <v>1.2679447937508799E-3</v>
      </c>
      <c r="EY30">
        <v>1</v>
      </c>
      <c r="EZ30">
        <v>1</v>
      </c>
      <c r="FA30">
        <v>2</v>
      </c>
      <c r="FB30" t="s">
        <v>413</v>
      </c>
      <c r="FC30">
        <v>2.9348800000000002</v>
      </c>
      <c r="FD30">
        <v>2.8851499999999999</v>
      </c>
      <c r="FE30">
        <v>9.3616199999999997E-2</v>
      </c>
      <c r="FF30">
        <v>0.100032</v>
      </c>
      <c r="FG30">
        <v>9.4138299999999994E-2</v>
      </c>
      <c r="FH30">
        <v>9.1323600000000005E-2</v>
      </c>
      <c r="FI30">
        <v>29092</v>
      </c>
      <c r="FJ30">
        <v>29357.7</v>
      </c>
      <c r="FK30">
        <v>29729.200000000001</v>
      </c>
      <c r="FL30">
        <v>29756.3</v>
      </c>
      <c r="FM30">
        <v>35887.800000000003</v>
      </c>
      <c r="FN30">
        <v>34547.9</v>
      </c>
      <c r="FO30">
        <v>43056.1</v>
      </c>
      <c r="FP30">
        <v>40801.699999999997</v>
      </c>
      <c r="FQ30">
        <v>2.0867200000000001</v>
      </c>
      <c r="FR30">
        <v>2.0249799999999998</v>
      </c>
      <c r="FS30">
        <v>-2.34433E-2</v>
      </c>
      <c r="FT30">
        <v>0</v>
      </c>
      <c r="FU30">
        <v>23.380500000000001</v>
      </c>
      <c r="FV30">
        <v>999.9</v>
      </c>
      <c r="FW30">
        <v>41.856999999999999</v>
      </c>
      <c r="FX30">
        <v>31.562000000000001</v>
      </c>
      <c r="FY30">
        <v>19.130299999999998</v>
      </c>
      <c r="FZ30">
        <v>63.8142</v>
      </c>
      <c r="GA30">
        <v>36.049700000000001</v>
      </c>
      <c r="GB30">
        <v>1</v>
      </c>
      <c r="GC30">
        <v>5.5228699999999999E-2</v>
      </c>
      <c r="GD30">
        <v>1.9373199999999999</v>
      </c>
      <c r="GE30">
        <v>20.256399999999999</v>
      </c>
      <c r="GF30">
        <v>5.2478400000000001</v>
      </c>
      <c r="GG30">
        <v>12.0456</v>
      </c>
      <c r="GH30">
        <v>5.0252499999999998</v>
      </c>
      <c r="GI30">
        <v>3.3010000000000002</v>
      </c>
      <c r="GJ30">
        <v>9999</v>
      </c>
      <c r="GK30">
        <v>999.9</v>
      </c>
      <c r="GL30">
        <v>9999</v>
      </c>
      <c r="GM30">
        <v>9999</v>
      </c>
      <c r="GN30">
        <v>1.87798</v>
      </c>
      <c r="GO30">
        <v>1.87958</v>
      </c>
      <c r="GP30">
        <v>1.8785099999999999</v>
      </c>
      <c r="GQ30">
        <v>1.87897</v>
      </c>
      <c r="GR30">
        <v>1.88045</v>
      </c>
      <c r="GS30">
        <v>1.875</v>
      </c>
      <c r="GT30">
        <v>1.8820399999999999</v>
      </c>
      <c r="GU30">
        <v>1.8768800000000001</v>
      </c>
      <c r="GV30">
        <v>0</v>
      </c>
      <c r="GW30">
        <v>0</v>
      </c>
      <c r="GX30">
        <v>0</v>
      </c>
      <c r="GY30">
        <v>0</v>
      </c>
      <c r="GZ30" t="s">
        <v>375</v>
      </c>
      <c r="HA30" t="s">
        <v>376</v>
      </c>
      <c r="HB30" t="s">
        <v>377</v>
      </c>
      <c r="HC30" t="s">
        <v>377</v>
      </c>
      <c r="HD30" t="s">
        <v>377</v>
      </c>
      <c r="HE30" t="s">
        <v>377</v>
      </c>
      <c r="HF30">
        <v>0</v>
      </c>
      <c r="HG30">
        <v>100</v>
      </c>
      <c r="HH30">
        <v>100</v>
      </c>
      <c r="HI30">
        <v>33.97</v>
      </c>
      <c r="HJ30">
        <v>1.3220000000000001</v>
      </c>
      <c r="HK30">
        <v>33.925761904761899</v>
      </c>
      <c r="HL30">
        <v>0</v>
      </c>
      <c r="HM30">
        <v>0</v>
      </c>
      <c r="HN30">
        <v>0</v>
      </c>
      <c r="HO30">
        <v>1.3099904761904799</v>
      </c>
      <c r="HP30">
        <v>0</v>
      </c>
      <c r="HQ30">
        <v>0</v>
      </c>
      <c r="HR30">
        <v>0</v>
      </c>
      <c r="HS30">
        <v>-1</v>
      </c>
      <c r="HT30">
        <v>-1</v>
      </c>
      <c r="HU30">
        <v>-1</v>
      </c>
      <c r="HV30">
        <v>-1</v>
      </c>
      <c r="HW30">
        <v>21.6</v>
      </c>
      <c r="HX30">
        <v>21.3</v>
      </c>
      <c r="HY30">
        <v>2</v>
      </c>
      <c r="HZ30">
        <v>501.721</v>
      </c>
      <c r="IA30">
        <v>516.202</v>
      </c>
      <c r="IB30">
        <v>21.369299999999999</v>
      </c>
      <c r="IC30">
        <v>27.9298</v>
      </c>
      <c r="ID30">
        <v>30.0001</v>
      </c>
      <c r="IE30">
        <v>27.973099999999999</v>
      </c>
      <c r="IF30">
        <v>27.959299999999999</v>
      </c>
      <c r="IG30">
        <v>18.553100000000001</v>
      </c>
      <c r="IH30">
        <v>100</v>
      </c>
      <c r="II30">
        <v>0</v>
      </c>
      <c r="IJ30">
        <v>21.369499999999999</v>
      </c>
      <c r="IK30">
        <v>400</v>
      </c>
      <c r="IL30">
        <v>10.991099999999999</v>
      </c>
      <c r="IM30">
        <v>100.753</v>
      </c>
      <c r="IN30">
        <v>111.10299999999999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2020-09-09T13:52:17Z</dcterms:created>
  <dcterms:modified xsi:type="dcterms:W3CDTF">2020-09-21T13:52:55Z</dcterms:modified>
</cp:coreProperties>
</file>